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drawings/drawing5.xml" ContentType="application/vnd.openxmlformats-officedocument.drawing+xml"/>
  <Override PartName="/xl/activeX/activeX6.xml" ContentType="application/vnd.ms-office.activeX+xml"/>
  <Override PartName="/xl/activeX/activeX6.bin" ContentType="application/vnd.ms-office.activeX"/>
  <Override PartName="/xl/drawings/drawing6.xml" ContentType="application/vnd.openxmlformats-officedocument.drawing+xml"/>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drawings/drawing7.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codeName="ThisWorkbook" defaultThemeVersion="166925"/>
  <mc:AlternateContent xmlns:mc="http://schemas.openxmlformats.org/markup-compatibility/2006">
    <mc:Choice Requires="x15">
      <x15ac:absPath xmlns:x15ac="http://schemas.microsoft.com/office/spreadsheetml/2010/11/ac" url="C:\Users\T.Tajima\Desktop\"/>
    </mc:Choice>
  </mc:AlternateContent>
  <xr:revisionPtr revIDLastSave="0" documentId="13_ncr:1_{8AD2406A-CA1E-4A99-85F3-FBDF9EA82049}" xr6:coauthVersionLast="47" xr6:coauthVersionMax="47" xr10:uidLastSave="{00000000-0000-0000-0000-000000000000}"/>
  <bookViews>
    <workbookView xWindow="-108" yWindow="-108" windowWidth="23256" windowHeight="12456" tabRatio="706" xr2:uid="{9D610127-80B1-4D32-86FD-D694D7E11B2F}"/>
  </bookViews>
  <sheets>
    <sheet name="はじめに・使い方" sheetId="84" r:id="rId1"/>
    <sheet name="基礎情報" sheetId="85" r:id="rId2"/>
    <sheet name="加入-入力フォーム" sheetId="86" r:id="rId3"/>
    <sheet name="第9号1・2-加入届・同意届" sheetId="61" r:id="rId4"/>
    <sheet name="退職-入力フォーム" sheetId="87" r:id="rId5"/>
    <sheet name="第13号-退職届" sheetId="38" r:id="rId6"/>
    <sheet name="A-様式第1号-年金・一時金請求書" sheetId="88" r:id="rId7"/>
    <sheet name="B-【口座・住所手書き用】" sheetId="89" r:id="rId8"/>
    <sheet name="C-【氏名・口座・住所手書き用】 " sheetId="90" r:id="rId9"/>
  </sheets>
  <externalReferences>
    <externalReference r:id="rId10"/>
  </externalReferences>
  <definedNames>
    <definedName name="①加入届項目">'[1]第9号-加入届'!$F$8:$I$9,'[1]第9号-加入届'!$F$10:$G$10,'[1]第9号-加入届'!$M$8:$AB$10,'[1]第9号-加入届'!$G$11:$U$12,'[1]第9号-加入届'!$X$12,'[1]第9号-加入届'!$V$12,'[1]第9号-加入届'!$AC$12,'[1]第9号-加入届'!$AF$12,'[1]第9号-加入届'!$L$14,'[1]第9号-加入届'!$Q$14,'[1]第9号-加入届'!$T$14,'[1]第9号-加入届'!$I$16,'[1]第9号-加入届'!$L$18,'[1]第9号-加入届'!$Q$18,'[1]第9号-加入届'!$T$18,'[1]第9号-加入届'!$L$23,'[1]第9号-加入届'!$Q$23,'[1]第9号-加入届'!$T$23,'[1]第9号-加入届'!$I$25:$O$25,'[1]第9号-加入届'!$K$27,'[1]第9号-加入届'!$U$27:$V$27,'[1]第9号-加入届'!$I$29,'[1]第9号-加入届'!$I$31</definedName>
    <definedName name="②退職届項目">'[1]第13号-退職届'!$B$11:$G$11,'[1]第13号-退職届'!$H$12:$AA$13,'[1]第13号-退職届'!$H$14,'[1]第13号-退職届'!$H$15,'[1]第13号-退職届'!$H$16,'[1]第13号-退職届'!$B$19:$H$20,'[1]第13号-退職届'!$K$19:$U$20,'[1]第13号-退職届'!$X$19,'[1]第13号-退職届'!$AC$19,'[1]第13号-退職届'!$AF$19,'[1]第13号-退職届'!$B$22,'[1]第13号-退職届'!$K$22,'[1]第13号-退職届'!$P$22,'[1]第13号-退職届'!$S$22,'[1]第13号-退職届'!$X$22:$AH$23</definedName>
    <definedName name="③請求書項目">'[1]様式第1号-年金・一時金請求書'!$H$10,'[1]様式第1号-年金・一時金請求書'!$H$12:$AA$13,'[1]様式第1号-年金・一時金請求書'!$I$14,'[1]様式第1号-年金・一時金請求書'!$H$15,'[1]様式第1号-年金・一時金請求書'!$C$18:$U$18,'[1]様式第1号-年金・一時金請求書'!$X$18,'[1]様式第1号-年金・一時金請求書'!$AC$18,'[1]様式第1号-年金・一時金請求書'!$AF$18,'[1]様式第1号-年金・一時金請求書'!$C$20:$I$21,'[1]様式第1号-年金・一時金請求書'!$K$20:$U$21,'[1]様式第1号-年金・一時金請求書'!$AA$20:$AH$21,'[1]様式第1号-年金・一時金請求書'!$C$23,'[1]様式第1号-年金・一時金請求書'!$I$23,'[1]様式第1号-年金・一時金請求書'!$M$23,'[1]様式第1号-年金・一時金請求書'!$P$23,'[1]様式第1号-年金・一時金請求書'!$U$23,'[1]様式第1号-年金・一時金請求書'!$Y$23,'[1]様式第1号-年金・一時金請求書'!$AB$23,'[1]様式第1号-年金・一時金請求書'!$AE$23,'[1]様式第1号-年金・一時金請求書'!$C$29:$AH$29,'[1]様式第1号-年金・一時金請求書'!$S$26,'[1]様式第1号-年金・一時金請求書'!$D$26:$N$27,'[1]様式第1号-年金・一時金請求書'!$C$32:$S$32,'[1]様式第1号-年金・一時金請求書'!$T$31:$AH$32,'[1]様式第1号-年金・一時金請求書'!$C$35,'[1]様式第1号-年金・一時金請求書'!$B$36</definedName>
    <definedName name="_xlnm.Print_Area" localSheetId="6">'A-様式第1号-年金・一時金請求書'!$B$1:$AH$45</definedName>
    <definedName name="_xlnm.Print_Area" localSheetId="7">'B-【口座・住所手書き用】'!$B$1:$AH$45</definedName>
    <definedName name="_xlnm.Print_Area" localSheetId="8">'C-【氏名・口座・住所手書き用】 '!$B$1:$AH$45</definedName>
    <definedName name="_xlnm.Print_Area" localSheetId="0">はじめに・使い方!$A$1:$K$133</definedName>
    <definedName name="_xlnm.Print_Area" localSheetId="5">'第13号-退職届'!$B$1:$AH$43</definedName>
    <definedName name="_xlnm.Print_Area" localSheetId="3">'第9号1・2-加入届・同意届'!$B$1:$AH$48</definedName>
    <definedName name="加入届">'第9号1・2-加入届・同意届'!$AB$4,'第9号1・2-加入届・同意届'!$AE$4,'第9号1・2-加入届・同意届'!$AG$4,'第9号1・2-加入届・同意届'!$E$7:$H$8,'第9号1・2-加入届・同意届'!$L$7:$AB$8,'第9号1・2-加入届・同意届'!$L$9,'第9号1・2-加入届・同意届'!$E$9:$F$9,'第9号1・2-加入届・同意届'!$F$10:$U$11,'第9号1・2-加入届・同意届'!$V$11:$AA$11,'第9号1・2-加入届・同意届'!$AC$11,'第9号1・2-加入届・同意届'!$AF$11,'第9号1・2-加入届・同意届'!$F$13,'第9号1・2-加入届・同意届'!$L$13,'第9号1・2-加入届・同意届'!$O$13,'第9号1・2-加入届・同意届'!$W$13,'第9号1・2-加入届・同意届'!$AC$13,'第9号1・2-加入届・同意届'!$AF$13,'第9号1・2-加入届・同意届'!$F$14,'第9号1・2-加入届・同意届'!$W$14:$AC$14,'第9号1・2-加入届・同意届'!$F$16:$Q$16,'第9号1・2-加入届・同意届'!$W$15,'第9号1・2-加入届・同意届'!$F$21:$AH$21,'第9号1・2-加入届・同意届'!$AB$27,'第9号1・2-加入届・同意届'!$AE$27,'第9号1・2-加入届・同意届'!$AG$27,'第9号1・2-加入届・同意届'!$T$43:$AF$44</definedName>
    <definedName name="請求書A">'A-様式第1号-年金・一時金請求書'!$F$9,'A-様式第1号-年金・一時金請求書'!$E$12:$H$13,'A-様式第1号-年金・一時金請求書'!$L$12:$AB$13,'A-様式第1号-年金・一時金請求書'!$E$14:$F$14,'A-様式第1号-年金・一時金請求書'!$L$14,'A-様式第1号-年金・一時金請求書'!$E$16:$K$18,'A-様式第1号-年金・一時金請求書'!$P$16:$AD$17,'A-様式第1号-年金・一時金請求書'!$S$18,'A-様式第1号-年金・一時金請求書'!$X$18,'A-様式第1号-年金・一時金請求書'!$AA$18,'A-様式第1号-年金・一時金請求書'!$B$20,'A-様式第1号-年金・一時金請求書'!$H$20,'A-様式第1号-年金・一時金請求書'!$K$20,'A-様式第1号-年金・一時金請求書'!$N$20,'A-様式第1号-年金・一時金請求書'!$T$20,'A-様式第1号-年金・一時金請求書'!$W$20,'A-様式第1号-年金・一時金請求書'!$AA$20:$AH$21,'A-様式第1号-年金・一時金請求書'!$D$25:$P$26,'A-様式第1号-年金・一時金請求書'!$U$25,'A-様式第1号-年金・一時金請求書'!$C$28,'A-様式第1号-年金・一時金請求書'!$T$28,'A-様式第1号-年金・一時金請求書'!$C$31:$S$31,'A-様式第1号-年金・一時金請求書'!$T$30:$AH$31,'A-様式第1号-年金・一時金請求書'!$H$33,'A-様式第1号-年金・一時金請求書'!$G$34,'A-様式第1号-年金・一時金請求書'!$F$37:$AH$37</definedName>
    <definedName name="請求書B" localSheetId="8">'C-【氏名・口座・住所手書き用】 '!$F$9,'C-【氏名・口座・住所手書き用】 '!$E$12:$H$13,'C-【氏名・口座・住所手書き用】 '!$L$12:$AB$14,'C-【氏名・口座・住所手書き用】 '!$E$14:$F$14,'C-【氏名・口座・住所手書き用】 '!$E$16:$K$18,'C-【氏名・口座・住所手書き用】 '!$P$16:$AD$17,'C-【氏名・口座・住所手書き用】 '!$S$18,'C-【氏名・口座・住所手書き用】 '!$X$18,'C-【氏名・口座・住所手書き用】 '!$AA$18,'C-【氏名・口座・住所手書き用】 '!$B$20,'C-【氏名・口座・住所手書き用】 '!$H$20,'C-【氏名・口座・住所手書き用】 '!$K$20,'C-【氏名・口座・住所手書き用】 '!$N$20,'C-【氏名・口座・住所手書き用】 '!$T$20,'C-【氏名・口座・住所手書き用】 '!$W$20,'C-【氏名・口座・住所手書き用】 '!$AA$20:$AH$21,'C-【氏名・口座・住所手書き用】 '!$D$25,'C-【氏名・口座・住所手書き用】 '!$D$26,'C-【氏名・口座・住所手書き用】 '!$U$25,'C-【氏名・口座・住所手書き用】 '!$C$28,'C-【氏名・口座・住所手書き用】 '!$T$28,'C-【氏名・口座・住所手書き用】 '!$C$31:$I$31,'C-【氏名・口座・住所手書き用】 '!$M$31:$S$31,'C-【氏名・口座・住所手書き用】 '!$T$30:$AH$31,'C-【氏名・口座・住所手書き用】 '!$H$33,'C-【氏名・口座・住所手書き用】 '!$G$34,'C-【氏名・口座・住所手書き用】 '!$F$37:$AH$37</definedName>
    <definedName name="請求書B">'B-【口座・住所手書き用】'!$F$9,'B-【口座・住所手書き用】'!$E$12:$H$13,'B-【口座・住所手書き用】'!$L$12:$AB$14,'B-【口座・住所手書き用】'!$E$14:$F$14,'B-【口座・住所手書き用】'!$E$16:$K$18,'B-【口座・住所手書き用】'!$P$16:$AD$17,'B-【口座・住所手書き用】'!$S$18,'B-【口座・住所手書き用】'!$X$18,'B-【口座・住所手書き用】'!$AA$18,'B-【口座・住所手書き用】'!$B$20,'B-【口座・住所手書き用】'!$H$20,'B-【口座・住所手書き用】'!$K$20,'B-【口座・住所手書き用】'!$N$20,'B-【口座・住所手書き用】'!$T$20,'B-【口座・住所手書き用】'!$W$20,'B-【口座・住所手書き用】'!$AA$20:$AH$21,'B-【口座・住所手書き用】'!$D$25,'B-【口座・住所手書き用】'!$D$26,'B-【口座・住所手書き用】'!$U$25,'B-【口座・住所手書き用】'!$C$28,'B-【口座・住所手書き用】'!$T$28,'B-【口座・住所手書き用】'!$C$31:$I$31,'B-【口座・住所手書き用】'!$M$31:$S$31,'B-【口座・住所手書き用】'!$T$30:$AH$31,'B-【口座・住所手書き用】'!$H$33,'B-【口座・住所手書き用】'!$G$34,'B-【口座・住所手書き用】'!$F$37:$AH$37</definedName>
    <definedName name="退職届">'第13号-退職届'!$E$10:$H$11,'第13号-退職届'!$L$10:$AB$11,'第13号-退職届'!$E$12:$F$12,'第13号-退職届'!$L$12,'第13号-退職届'!$F$14:$L$16,'第13号-退職届'!$R$14:$AH$15,'第13号-退職届'!$V$16,'第13号-退職届'!$AA$16,'第13号-退職届'!$AD$16,'第13号-退職届'!$B$18,'第13号-退職届'!$J$18,'第13号-退職届'!$Q$18,'第13号-退職届'!$T$18,'第13号-退職届'!$X$18:$AH$19,'第13号-退職届'!$B$21,'第13号-退職届'!$F$36:$AH$36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48" i="90" l="1"/>
  <c r="AJ37" i="90"/>
  <c r="L13" i="90"/>
  <c r="L12" i="90"/>
  <c r="H12" i="90"/>
  <c r="G12" i="90"/>
  <c r="F12" i="90"/>
  <c r="E12" i="90"/>
  <c r="AG4" i="90"/>
  <c r="AE4" i="90"/>
  <c r="AB4" i="90"/>
  <c r="AJ2" i="90"/>
  <c r="F9" i="90" s="1"/>
  <c r="L9" i="61"/>
  <c r="X11" i="61"/>
  <c r="F16" i="61"/>
  <c r="AL17" i="90" l="1"/>
  <c r="S18" i="90"/>
  <c r="W20" i="90"/>
  <c r="AJ9" i="90"/>
  <c r="AJ10" i="90" s="1"/>
  <c r="X18" i="90"/>
  <c r="AA20" i="90"/>
  <c r="AA18" i="90"/>
  <c r="AA21" i="90"/>
  <c r="B20" i="90"/>
  <c r="AL14" i="90"/>
  <c r="H20" i="90"/>
  <c r="D25" i="90"/>
  <c r="K20" i="90"/>
  <c r="U25" i="90"/>
  <c r="N20" i="90"/>
  <c r="AJ21" i="90" s="1"/>
  <c r="D26" i="90"/>
  <c r="T20" i="90"/>
  <c r="AJ26" i="90"/>
  <c r="G14" i="86"/>
  <c r="AS17" i="90" l="1"/>
  <c r="K16" i="90" s="1"/>
  <c r="AR17" i="90"/>
  <c r="J16" i="90" s="1"/>
  <c r="AQ17" i="90"/>
  <c r="I16" i="90" s="1"/>
  <c r="AP17" i="90"/>
  <c r="H16" i="90" s="1"/>
  <c r="AO17" i="90"/>
  <c r="G16" i="90" s="1"/>
  <c r="AN17" i="90"/>
  <c r="F16" i="90" s="1"/>
  <c r="AM17" i="90"/>
  <c r="E16" i="90" s="1"/>
  <c r="AN14" i="90"/>
  <c r="F14" i="90" s="1"/>
  <c r="AM14" i="90"/>
  <c r="E14" i="90" s="1"/>
  <c r="L14" i="90"/>
  <c r="B48" i="89"/>
  <c r="L7" i="61"/>
  <c r="T43" i="61"/>
  <c r="AJ26" i="88" l="1"/>
  <c r="AJ31" i="88"/>
  <c r="AK11" i="61"/>
  <c r="AK14" i="61"/>
  <c r="E14" i="86" l="1"/>
  <c r="AJ37" i="89" l="1"/>
  <c r="AJ2" i="89"/>
  <c r="AJ26" i="89" s="1"/>
  <c r="W14" i="86"/>
  <c r="V14" i="86"/>
  <c r="U14" i="86"/>
  <c r="T14" i="86"/>
  <c r="S14" i="86"/>
  <c r="R14" i="86"/>
  <c r="Q14" i="86"/>
  <c r="P14" i="86"/>
  <c r="O14" i="86"/>
  <c r="N14" i="86"/>
  <c r="AL14" i="88"/>
  <c r="AL12" i="38"/>
  <c r="AJ37" i="88"/>
  <c r="B48" i="88"/>
  <c r="AL17" i="89" l="1"/>
  <c r="AL14" i="89"/>
  <c r="AK13" i="61" l="1"/>
  <c r="G34" i="88"/>
  <c r="H33" i="88"/>
  <c r="T31" i="88"/>
  <c r="T30" i="88"/>
  <c r="J31" i="88"/>
  <c r="AR28" i="88"/>
  <c r="AL31" i="88"/>
  <c r="AL28" i="88"/>
  <c r="T28" i="88"/>
  <c r="C28" i="88"/>
  <c r="D26" i="89"/>
  <c r="U25" i="89"/>
  <c r="D25" i="89"/>
  <c r="AA21" i="89"/>
  <c r="AA20" i="89"/>
  <c r="W20" i="89"/>
  <c r="T20" i="89"/>
  <c r="N20" i="89"/>
  <c r="K20" i="89"/>
  <c r="H20" i="89"/>
  <c r="B20" i="89"/>
  <c r="AA18" i="89"/>
  <c r="X18" i="89"/>
  <c r="S18" i="89"/>
  <c r="P17" i="89"/>
  <c r="P16" i="89"/>
  <c r="L14" i="89"/>
  <c r="L13" i="89"/>
  <c r="L12" i="89"/>
  <c r="H12" i="89"/>
  <c r="G12" i="89"/>
  <c r="F12" i="89"/>
  <c r="E12" i="89"/>
  <c r="AJ9" i="89"/>
  <c r="F9" i="89"/>
  <c r="AG4" i="89"/>
  <c r="AE4" i="89"/>
  <c r="AB4" i="89"/>
  <c r="D26" i="88"/>
  <c r="U25" i="88"/>
  <c r="D25" i="88"/>
  <c r="AA21" i="88"/>
  <c r="AA20" i="88"/>
  <c r="W20" i="88"/>
  <c r="T20" i="88"/>
  <c r="N20" i="88"/>
  <c r="K20" i="88"/>
  <c r="H20" i="88"/>
  <c r="B20" i="88"/>
  <c r="AA18" i="88"/>
  <c r="X18" i="88"/>
  <c r="S18" i="88"/>
  <c r="AL17" i="88"/>
  <c r="P17" i="88"/>
  <c r="P16" i="88"/>
  <c r="L14" i="88"/>
  <c r="L13" i="88"/>
  <c r="L12" i="88"/>
  <c r="H12" i="88"/>
  <c r="G12" i="88"/>
  <c r="F12" i="88"/>
  <c r="E12" i="88"/>
  <c r="AJ9" i="88"/>
  <c r="F9" i="88"/>
  <c r="AG4" i="88"/>
  <c r="AE4" i="88"/>
  <c r="AB4" i="88"/>
  <c r="AG4" i="38"/>
  <c r="AE4" i="38"/>
  <c r="AB4" i="38"/>
  <c r="AG4" i="61"/>
  <c r="AE4" i="61"/>
  <c r="AB4" i="61"/>
  <c r="AJ18" i="61"/>
  <c r="B46" i="38"/>
  <c r="AJ36" i="38"/>
  <c r="X19" i="38"/>
  <c r="X18" i="38"/>
  <c r="T18" i="38"/>
  <c r="Q18" i="38"/>
  <c r="J18" i="38"/>
  <c r="B18" i="38"/>
  <c r="AD16" i="38"/>
  <c r="AA16" i="38"/>
  <c r="V16" i="38"/>
  <c r="R15" i="38"/>
  <c r="R14" i="38"/>
  <c r="B21" i="38"/>
  <c r="AL15" i="38"/>
  <c r="L11" i="38"/>
  <c r="L10" i="38"/>
  <c r="H10" i="38"/>
  <c r="G10" i="38"/>
  <c r="F10" i="38"/>
  <c r="E10" i="38"/>
  <c r="AJ21" i="89" l="1"/>
  <c r="AJ10" i="89"/>
  <c r="AJ21" i="88"/>
  <c r="AJ10" i="88"/>
  <c r="AN28" i="88"/>
  <c r="D31" i="88" s="1"/>
  <c r="AO28" i="88"/>
  <c r="E31" i="88" s="1"/>
  <c r="AP28" i="88"/>
  <c r="F31" i="88" s="1"/>
  <c r="AM28" i="88"/>
  <c r="C31" i="88" s="1"/>
  <c r="AN31" i="88"/>
  <c r="N31" i="88" s="1"/>
  <c r="AO31" i="88"/>
  <c r="O31" i="88" s="1"/>
  <c r="AP31" i="88"/>
  <c r="P31" i="88" s="1"/>
  <c r="AQ31" i="88"/>
  <c r="Q31" i="88" s="1"/>
  <c r="AR31" i="88"/>
  <c r="R31" i="88" s="1"/>
  <c r="AS31" i="88"/>
  <c r="S31" i="88" s="1"/>
  <c r="AM31" i="88"/>
  <c r="M31" i="88" s="1"/>
  <c r="AT28" i="88"/>
  <c r="H31" i="88" s="1"/>
  <c r="AU28" i="88"/>
  <c r="I31" i="88" s="1"/>
  <c r="AS28" i="88"/>
  <c r="G31" i="88" s="1"/>
  <c r="L12" i="38"/>
  <c r="AN12" i="38"/>
  <c r="F12" i="38" s="1"/>
  <c r="AM12" i="38"/>
  <c r="E12" i="38" s="1"/>
  <c r="AN14" i="89"/>
  <c r="F14" i="89" s="1"/>
  <c r="AM14" i="89"/>
  <c r="E14" i="89" s="1"/>
  <c r="AS17" i="89"/>
  <c r="K16" i="89" s="1"/>
  <c r="AR17" i="89"/>
  <c r="J16" i="89" s="1"/>
  <c r="AQ17" i="89"/>
  <c r="I16" i="89" s="1"/>
  <c r="AP17" i="89"/>
  <c r="H16" i="89" s="1"/>
  <c r="AO17" i="89"/>
  <c r="G16" i="89" s="1"/>
  <c r="AN17" i="89"/>
  <c r="F16" i="89" s="1"/>
  <c r="AM17" i="89"/>
  <c r="E16" i="89" s="1"/>
  <c r="AN14" i="88"/>
  <c r="F14" i="88" s="1"/>
  <c r="AM14" i="88"/>
  <c r="E14" i="88" s="1"/>
  <c r="AS17" i="88"/>
  <c r="K16" i="88" s="1"/>
  <c r="AR17" i="88"/>
  <c r="J16" i="88" s="1"/>
  <c r="AQ17" i="88"/>
  <c r="I16" i="88" s="1"/>
  <c r="AP17" i="88"/>
  <c r="H16" i="88" s="1"/>
  <c r="AO17" i="88"/>
  <c r="G16" i="88" s="1"/>
  <c r="AN17" i="88"/>
  <c r="F16" i="88" s="1"/>
  <c r="AM17" i="88"/>
  <c r="E16" i="88" s="1"/>
  <c r="AN15" i="38"/>
  <c r="G14" i="38" s="1"/>
  <c r="AO15" i="38"/>
  <c r="H14" i="38" s="1"/>
  <c r="AP15" i="38"/>
  <c r="I14" i="38" s="1"/>
  <c r="AQ15" i="38"/>
  <c r="J14" i="38" s="1"/>
  <c r="AR15" i="38"/>
  <c r="K14" i="38" s="1"/>
  <c r="AS15" i="38"/>
  <c r="L14" i="38" s="1"/>
  <c r="AM15" i="38"/>
  <c r="F14" i="38" s="1"/>
  <c r="T44" i="61" l="1"/>
  <c r="AJ13" i="61"/>
  <c r="W15" i="61"/>
  <c r="AJ16" i="61" s="1"/>
  <c r="AM14" i="61"/>
  <c r="F14" i="61"/>
  <c r="AJ14" i="61" s="1"/>
  <c r="AF13" i="61"/>
  <c r="AC13" i="61"/>
  <c r="W13" i="61"/>
  <c r="O13" i="61"/>
  <c r="L13" i="61"/>
  <c r="F13" i="61"/>
  <c r="AF11" i="61"/>
  <c r="AC11" i="61"/>
  <c r="AO14" i="61" l="1"/>
  <c r="X14" i="61" s="1"/>
  <c r="AP14" i="61"/>
  <c r="Y14" i="61" s="1"/>
  <c r="AQ14" i="61"/>
  <c r="Z14" i="61" s="1"/>
  <c r="AR14" i="61"/>
  <c r="AA14" i="61" s="1"/>
  <c r="AS14" i="61"/>
  <c r="AB14" i="61" s="1"/>
  <c r="AT14" i="61"/>
  <c r="AC14" i="61" s="1"/>
  <c r="AN14" i="61"/>
  <c r="W14" i="61" s="1"/>
  <c r="V11" i="61"/>
  <c r="F11" i="61"/>
  <c r="F10" i="61"/>
  <c r="L8" i="61"/>
  <c r="AJ11" i="61"/>
  <c r="AM9" i="61"/>
  <c r="AO9" i="61" s="1"/>
  <c r="F9" i="61" s="1"/>
  <c r="H7" i="61"/>
  <c r="G7" i="61"/>
  <c r="F7" i="61"/>
  <c r="E7" i="61"/>
  <c r="G18" i="86"/>
  <c r="X14" i="86"/>
  <c r="M14" i="86"/>
  <c r="L14" i="86"/>
  <c r="K14" i="86"/>
  <c r="J14" i="86"/>
  <c r="I14" i="86"/>
  <c r="H14" i="86"/>
  <c r="F14" i="86"/>
  <c r="AM16" i="61"/>
  <c r="AN9" i="61" l="1"/>
  <c r="E9" i="61" s="1"/>
  <c r="AO16" i="61"/>
  <c r="Q16" i="61" s="1"/>
  <c r="AN16" i="61"/>
  <c r="P16" i="61" s="1"/>
</calcChain>
</file>

<file path=xl/sharedStrings.xml><?xml version="1.0" encoding="utf-8"?>
<sst xmlns="http://schemas.openxmlformats.org/spreadsheetml/2006/main" count="648" uniqueCount="333">
  <si>
    <t>一般社団法人 北海道民間社会福祉事業職員共済会　会長　様</t>
    <rPh sb="0" eb="6">
      <t>イッパンシャダンホウジン</t>
    </rPh>
    <rPh sb="7" eb="10">
      <t>ホッカイドウ</t>
    </rPh>
    <rPh sb="10" eb="12">
      <t>ミンカン</t>
    </rPh>
    <rPh sb="12" eb="23">
      <t>シャカイフクシジギョウショクインキョウサイカイ</t>
    </rPh>
    <rPh sb="24" eb="26">
      <t>カイチョウ</t>
    </rPh>
    <rPh sb="27" eb="28">
      <t>サマ</t>
    </rPh>
    <phoneticPr fontId="3"/>
  </si>
  <si>
    <t>会員番号</t>
    <rPh sb="0" eb="2">
      <t>カイイン</t>
    </rPh>
    <rPh sb="2" eb="4">
      <t>バンゴウ</t>
    </rPh>
    <phoneticPr fontId="3"/>
  </si>
  <si>
    <t>施設番号</t>
    <rPh sb="0" eb="2">
      <t>シセツ</t>
    </rPh>
    <rPh sb="2" eb="4">
      <t>バンゴウ</t>
    </rPh>
    <phoneticPr fontId="3"/>
  </si>
  <si>
    <t>職種名</t>
    <rPh sb="0" eb="2">
      <t>ショクシュ</t>
    </rPh>
    <rPh sb="2" eb="3">
      <t>メイ</t>
    </rPh>
    <phoneticPr fontId="3"/>
  </si>
  <si>
    <t>被　共　済　職　員　加　入　届</t>
    <rPh sb="0" eb="1">
      <t>ヒ</t>
    </rPh>
    <rPh sb="2" eb="3">
      <t>トモ</t>
    </rPh>
    <rPh sb="4" eb="5">
      <t>スミ</t>
    </rPh>
    <rPh sb="6" eb="7">
      <t>ショク</t>
    </rPh>
    <rPh sb="8" eb="9">
      <t>イン</t>
    </rPh>
    <rPh sb="10" eb="11">
      <t>カ</t>
    </rPh>
    <rPh sb="12" eb="13">
      <t>イ</t>
    </rPh>
    <rPh sb="14" eb="15">
      <t>トドケ</t>
    </rPh>
    <phoneticPr fontId="3"/>
  </si>
  <si>
    <t>会員名
及び
代表者名</t>
    <rPh sb="0" eb="3">
      <t>カイインメイ</t>
    </rPh>
    <rPh sb="4" eb="5">
      <t>オヨ</t>
    </rPh>
    <rPh sb="7" eb="11">
      <t>ダイヒョウシャメイ</t>
    </rPh>
    <phoneticPr fontId="3"/>
  </si>
  <si>
    <t>被共済
職員氏名</t>
    <rPh sb="0" eb="1">
      <t>ヒ</t>
    </rPh>
    <rPh sb="1" eb="3">
      <t>キョウサイ</t>
    </rPh>
    <rPh sb="4" eb="6">
      <t>ショクイン</t>
    </rPh>
    <rPh sb="6" eb="8">
      <t>シメイ</t>
    </rPh>
    <phoneticPr fontId="3"/>
  </si>
  <si>
    <t>性別</t>
    <rPh sb="0" eb="2">
      <t>セイベツ</t>
    </rPh>
    <phoneticPr fontId="3"/>
  </si>
  <si>
    <t>年</t>
    <rPh sb="0" eb="1">
      <t>ネン</t>
    </rPh>
    <phoneticPr fontId="3"/>
  </si>
  <si>
    <t>月</t>
    <rPh sb="0" eb="1">
      <t>ツキ</t>
    </rPh>
    <phoneticPr fontId="3"/>
  </si>
  <si>
    <t>日</t>
    <rPh sb="0" eb="1">
      <t>ニチ</t>
    </rPh>
    <phoneticPr fontId="3"/>
  </si>
  <si>
    <t>円</t>
    <rPh sb="0" eb="1">
      <t>エン</t>
    </rPh>
    <phoneticPr fontId="3"/>
  </si>
  <si>
    <t>ｶﾅ</t>
    <phoneticPr fontId="3"/>
  </si>
  <si>
    <t>漢
字</t>
    <rPh sb="0" eb="1">
      <t>カン</t>
    </rPh>
    <rPh sb="2" eb="3">
      <t>ジ</t>
    </rPh>
    <phoneticPr fontId="3"/>
  </si>
  <si>
    <t>（第9号様式）</t>
    <rPh sb="1" eb="2">
      <t>ダイ</t>
    </rPh>
    <rPh sb="3" eb="4">
      <t>ゴウ</t>
    </rPh>
    <rPh sb="4" eb="6">
      <t>ヨウシキ</t>
    </rPh>
    <phoneticPr fontId="3"/>
  </si>
  <si>
    <t>【注意事項】</t>
    <rPh sb="1" eb="5">
      <t>チュウイジコウ</t>
    </rPh>
    <phoneticPr fontId="3"/>
  </si>
  <si>
    <t>被共済
職員番号</t>
    <rPh sb="0" eb="1">
      <t>ヒ</t>
    </rPh>
    <rPh sb="1" eb="3">
      <t>キョウサイ</t>
    </rPh>
    <rPh sb="4" eb="6">
      <t>ショクイン</t>
    </rPh>
    <rPh sb="6" eb="8">
      <t>バンゴウ</t>
    </rPh>
    <phoneticPr fontId="3"/>
  </si>
  <si>
    <t>〒</t>
    <phoneticPr fontId="3"/>
  </si>
  <si>
    <t>電話</t>
    <rPh sb="0" eb="2">
      <t>デンワ</t>
    </rPh>
    <phoneticPr fontId="3"/>
  </si>
  <si>
    <t>FAX</t>
    <phoneticPr fontId="3"/>
  </si>
  <si>
    <t>コード</t>
    <phoneticPr fontId="3"/>
  </si>
  <si>
    <t>口座名義（上：ﾌﾘｶﾞﾅ・下：漢字）</t>
    <rPh sb="0" eb="2">
      <t>コウザ</t>
    </rPh>
    <rPh sb="2" eb="4">
      <t>メイギ</t>
    </rPh>
    <rPh sb="5" eb="6">
      <t>ウエ</t>
    </rPh>
    <rPh sb="13" eb="14">
      <t>シタ</t>
    </rPh>
    <rPh sb="15" eb="17">
      <t>カンジ</t>
    </rPh>
    <phoneticPr fontId="3"/>
  </si>
  <si>
    <t>（第13号様式）</t>
    <rPh sb="1" eb="2">
      <t>ダイ</t>
    </rPh>
    <rPh sb="4" eb="5">
      <t>ゴウ</t>
    </rPh>
    <rPh sb="5" eb="7">
      <t>ヨウシキ</t>
    </rPh>
    <phoneticPr fontId="3"/>
  </si>
  <si>
    <t>年金・一時金請求書
（様式第1号）未添付の理由</t>
    <rPh sb="0" eb="2">
      <t>ネンキン</t>
    </rPh>
    <rPh sb="3" eb="6">
      <t>イチジキン</t>
    </rPh>
    <rPh sb="6" eb="9">
      <t>セイキュウショ</t>
    </rPh>
    <rPh sb="11" eb="13">
      <t>ヨウシキ</t>
    </rPh>
    <rPh sb="13" eb="14">
      <t>ダイ</t>
    </rPh>
    <rPh sb="15" eb="16">
      <t>ゴウ</t>
    </rPh>
    <rPh sb="17" eb="20">
      <t>ミテンプ</t>
    </rPh>
    <rPh sb="21" eb="23">
      <t>リユウ</t>
    </rPh>
    <phoneticPr fontId="3"/>
  </si>
  <si>
    <t>所在不明・音信不通</t>
    <rPh sb="0" eb="2">
      <t>ショザイ</t>
    </rPh>
    <rPh sb="2" eb="4">
      <t>フメイ</t>
    </rPh>
    <rPh sb="5" eb="9">
      <t>オンシンフツウ</t>
    </rPh>
    <phoneticPr fontId="3"/>
  </si>
  <si>
    <t>継続異動予定</t>
    <rPh sb="0" eb="2">
      <t>ケイゾク</t>
    </rPh>
    <rPh sb="2" eb="4">
      <t>イドウ</t>
    </rPh>
    <rPh sb="4" eb="6">
      <t>ヨテイ</t>
    </rPh>
    <phoneticPr fontId="3"/>
  </si>
  <si>
    <t>加入期間が1年未満＋職員出資金の拠出がない（提出なし）</t>
    <rPh sb="0" eb="2">
      <t>カニュウ</t>
    </rPh>
    <rPh sb="2" eb="4">
      <t>キカン</t>
    </rPh>
    <rPh sb="6" eb="7">
      <t>ネン</t>
    </rPh>
    <rPh sb="7" eb="9">
      <t>ミマン</t>
    </rPh>
    <rPh sb="10" eb="15">
      <t>ショクインシュッシキン</t>
    </rPh>
    <rPh sb="16" eb="18">
      <t>キョシュツ</t>
    </rPh>
    <rPh sb="22" eb="24">
      <t>テイシュツ</t>
    </rPh>
    <phoneticPr fontId="3"/>
  </si>
  <si>
    <t>その他（理由：　　　　　　　　　　　　　　　　　　　　　　　　　　　）</t>
    <rPh sb="2" eb="3">
      <t>タ</t>
    </rPh>
    <rPh sb="4" eb="6">
      <t>リユウ</t>
    </rPh>
    <phoneticPr fontId="3"/>
  </si>
  <si>
    <t>（様式第1号）</t>
    <rPh sb="1" eb="3">
      <t>ヨウシキ</t>
    </rPh>
    <rPh sb="3" eb="4">
      <t>ダイ</t>
    </rPh>
    <rPh sb="5" eb="6">
      <t>ゴウ</t>
    </rPh>
    <phoneticPr fontId="3"/>
  </si>
  <si>
    <t>続柄</t>
    <rPh sb="0" eb="2">
      <t>ゾクガラ</t>
    </rPh>
    <phoneticPr fontId="3"/>
  </si>
  <si>
    <t>→</t>
    <phoneticPr fontId="3"/>
  </si>
  <si>
    <t>振込先情報</t>
    <rPh sb="0" eb="2">
      <t>フリコミ</t>
    </rPh>
    <rPh sb="2" eb="3">
      <t>サキ</t>
    </rPh>
    <rPh sb="3" eb="5">
      <t>ジョウホウ</t>
    </rPh>
    <phoneticPr fontId="3"/>
  </si>
  <si>
    <t>施設名</t>
    <rPh sb="0" eb="3">
      <t>シセツメイ</t>
    </rPh>
    <phoneticPr fontId="3"/>
  </si>
  <si>
    <t>月</t>
    <rPh sb="0" eb="1">
      <t>ガツ</t>
    </rPh>
    <phoneticPr fontId="3"/>
  </si>
  <si>
    <t>施設名</t>
    <rPh sb="0" eb="2">
      <t>シセツ</t>
    </rPh>
    <rPh sb="2" eb="3">
      <t>メイ</t>
    </rPh>
    <phoneticPr fontId="3"/>
  </si>
  <si>
    <t>年 金 ・ 一 時 金 請 求 書</t>
    <rPh sb="0" eb="1">
      <t>ネン</t>
    </rPh>
    <rPh sb="2" eb="3">
      <t>キン</t>
    </rPh>
    <rPh sb="6" eb="7">
      <t>イチ</t>
    </rPh>
    <rPh sb="8" eb="9">
      <t>トキ</t>
    </rPh>
    <rPh sb="10" eb="11">
      <t>キン</t>
    </rPh>
    <rPh sb="12" eb="13">
      <t>ショウ</t>
    </rPh>
    <rPh sb="14" eb="15">
      <t>モトム</t>
    </rPh>
    <rPh sb="16" eb="17">
      <t>ショ</t>
    </rPh>
    <phoneticPr fontId="3"/>
  </si>
  <si>
    <r>
      <t xml:space="preserve">口座番号
</t>
    </r>
    <r>
      <rPr>
        <sz val="6"/>
        <color theme="1"/>
        <rFont val="BIZ UD明朝 Medium"/>
        <family val="1"/>
        <charset val="128"/>
      </rPr>
      <t>（右詰めで記入してください）</t>
    </r>
    <rPh sb="0" eb="2">
      <t>コウザ</t>
    </rPh>
    <rPh sb="2" eb="4">
      <t>バンゴウ</t>
    </rPh>
    <phoneticPr fontId="3"/>
  </si>
  <si>
    <t>生　年　月　日（西暦）</t>
    <rPh sb="0" eb="1">
      <t>セイ</t>
    </rPh>
    <rPh sb="2" eb="3">
      <t>トシ</t>
    </rPh>
    <rPh sb="4" eb="5">
      <t>ガツ</t>
    </rPh>
    <rPh sb="6" eb="7">
      <t>ヒ</t>
    </rPh>
    <rPh sb="8" eb="10">
      <t>セイレキ</t>
    </rPh>
    <phoneticPr fontId="3"/>
  </si>
  <si>
    <t>下記の被共済職員が退職したので、届け出します。</t>
    <rPh sb="0" eb="2">
      <t>カキ</t>
    </rPh>
    <rPh sb="3" eb="4">
      <t>ヒ</t>
    </rPh>
    <rPh sb="4" eb="6">
      <t>キョウサイ</t>
    </rPh>
    <rPh sb="6" eb="8">
      <t>ショクイン</t>
    </rPh>
    <rPh sb="9" eb="11">
      <t>タイショク</t>
    </rPh>
    <rPh sb="16" eb="17">
      <t>トド</t>
    </rPh>
    <rPh sb="18" eb="19">
      <t>デ</t>
    </rPh>
    <phoneticPr fontId="3"/>
  </si>
  <si>
    <t>㊞</t>
    <phoneticPr fontId="3"/>
  </si>
  <si>
    <t>被　共　済　職　員　退　職　届</t>
    <rPh sb="0" eb="1">
      <t>ヒ</t>
    </rPh>
    <rPh sb="2" eb="3">
      <t>トモ</t>
    </rPh>
    <rPh sb="4" eb="5">
      <t>スミ</t>
    </rPh>
    <rPh sb="6" eb="7">
      <t>ショク</t>
    </rPh>
    <rPh sb="8" eb="9">
      <t>イン</t>
    </rPh>
    <rPh sb="10" eb="11">
      <t>タイ</t>
    </rPh>
    <rPh sb="12" eb="13">
      <t>ショク</t>
    </rPh>
    <rPh sb="14" eb="15">
      <t>トドケ</t>
    </rPh>
    <phoneticPr fontId="3"/>
  </si>
  <si>
    <t>区分</t>
    <rPh sb="0" eb="2">
      <t>クブン</t>
    </rPh>
    <phoneticPr fontId="3"/>
  </si>
  <si>
    <t>本俸月額</t>
    <rPh sb="0" eb="2">
      <t>ホンポウ</t>
    </rPh>
    <rPh sb="2" eb="4">
      <t>ゲツガク</t>
    </rPh>
    <phoneticPr fontId="3"/>
  </si>
  <si>
    <t>１．提供する個人情報の範囲</t>
    <rPh sb="2" eb="4">
      <t>テイキョウ</t>
    </rPh>
    <rPh sb="6" eb="10">
      <t>コジンジョウホウ</t>
    </rPh>
    <rPh sb="11" eb="13">
      <t>ハンイ</t>
    </rPh>
    <phoneticPr fontId="3"/>
  </si>
  <si>
    <t>２．事業の内容</t>
    <rPh sb="2" eb="4">
      <t>ジギョウ</t>
    </rPh>
    <rPh sb="5" eb="7">
      <t>ナイヨウ</t>
    </rPh>
    <phoneticPr fontId="3"/>
  </si>
  <si>
    <t>（１）退職年金事業</t>
    <rPh sb="3" eb="5">
      <t>タイショク</t>
    </rPh>
    <rPh sb="5" eb="7">
      <t>ネンキン</t>
    </rPh>
    <rPh sb="7" eb="9">
      <t>ジギョウ</t>
    </rPh>
    <phoneticPr fontId="3"/>
  </si>
  <si>
    <t>（２）給付・助成事業、余暇支援事業、永年勤続記念品贈呈事業、貸付事業等の福利厚生に関わる事業</t>
    <rPh sb="3" eb="5">
      <t>キュウフ</t>
    </rPh>
    <rPh sb="6" eb="8">
      <t>ジョセイ</t>
    </rPh>
    <rPh sb="8" eb="10">
      <t>ジギョウ</t>
    </rPh>
    <rPh sb="11" eb="15">
      <t>ヨカシエン</t>
    </rPh>
    <rPh sb="15" eb="17">
      <t>ジギョウ</t>
    </rPh>
    <rPh sb="18" eb="22">
      <t>エイネンキンゾク</t>
    </rPh>
    <rPh sb="22" eb="25">
      <t>キネンヒン</t>
    </rPh>
    <rPh sb="25" eb="27">
      <t>ゾウテイ</t>
    </rPh>
    <rPh sb="27" eb="29">
      <t>ジギョウ</t>
    </rPh>
    <rPh sb="30" eb="34">
      <t>カシツケジギョウ</t>
    </rPh>
    <rPh sb="34" eb="35">
      <t>トウ</t>
    </rPh>
    <rPh sb="36" eb="38">
      <t>フクリ</t>
    </rPh>
    <rPh sb="38" eb="40">
      <t>コウセイ</t>
    </rPh>
    <rPh sb="41" eb="42">
      <t>カカ</t>
    </rPh>
    <rPh sb="44" eb="46">
      <t>ジギョウ</t>
    </rPh>
    <phoneticPr fontId="3"/>
  </si>
  <si>
    <t>共済運営規程第15条の定めにより、下記職員の登録手続きをお願いします。</t>
    <rPh sb="0" eb="2">
      <t>キョウサイ</t>
    </rPh>
    <rPh sb="2" eb="4">
      <t>ウンエイ</t>
    </rPh>
    <rPh sb="4" eb="6">
      <t>キテイ</t>
    </rPh>
    <rPh sb="6" eb="7">
      <t>ダイ</t>
    </rPh>
    <rPh sb="9" eb="10">
      <t>ジョウ</t>
    </rPh>
    <rPh sb="11" eb="12">
      <t>サダ</t>
    </rPh>
    <rPh sb="17" eb="19">
      <t>カキ</t>
    </rPh>
    <rPh sb="19" eb="21">
      <t>ショクイン</t>
    </rPh>
    <rPh sb="22" eb="24">
      <t>トウロク</t>
    </rPh>
    <rPh sb="24" eb="26">
      <t>テツヅ</t>
    </rPh>
    <rPh sb="29" eb="30">
      <t>ネガ</t>
    </rPh>
    <phoneticPr fontId="3"/>
  </si>
  <si>
    <t>）</t>
    <phoneticPr fontId="3"/>
  </si>
  <si>
    <t>4.本俸月額</t>
    <rPh sb="2" eb="4">
      <t>ホンポウ</t>
    </rPh>
    <rPh sb="4" eb="6">
      <t>ゲツガク</t>
    </rPh>
    <phoneticPr fontId="3"/>
  </si>
  <si>
    <t>（第9号の2様式）</t>
    <rPh sb="1" eb="2">
      <t>ダイ</t>
    </rPh>
    <rPh sb="3" eb="4">
      <t>ゴウ</t>
    </rPh>
    <rPh sb="6" eb="8">
      <t>ヨウシキ</t>
    </rPh>
    <phoneticPr fontId="3"/>
  </si>
  <si>
    <t>※ 例：氏名、生年月日、住所、電話番号、本俸、異動履歴 等</t>
    <phoneticPr fontId="3"/>
  </si>
  <si>
    <t>法人代表印</t>
    <rPh sb="0" eb="2">
      <t>ホウジン</t>
    </rPh>
    <rPh sb="2" eb="5">
      <t>ダイヒョウイン</t>
    </rPh>
    <phoneticPr fontId="3"/>
  </si>
  <si>
    <t>（３）貴会が社会福祉法人福利厚生センターから受託運営する事業の一部</t>
    <rPh sb="3" eb="5">
      <t>キカイ</t>
    </rPh>
    <rPh sb="6" eb="12">
      <t>シャカイフクシホウジン</t>
    </rPh>
    <rPh sb="12" eb="16">
      <t>フクリコウセイ</t>
    </rPh>
    <rPh sb="22" eb="24">
      <t>ジュタク</t>
    </rPh>
    <rPh sb="24" eb="26">
      <t>ウンエイ</t>
    </rPh>
    <rPh sb="28" eb="30">
      <t>ジギョウ</t>
    </rPh>
    <rPh sb="31" eb="33">
      <t>イチブ</t>
    </rPh>
    <phoneticPr fontId="3"/>
  </si>
  <si>
    <t>３．法人確認欄</t>
    <rPh sb="2" eb="4">
      <t>ホウジン</t>
    </rPh>
    <rPh sb="4" eb="6">
      <t>カクニン</t>
    </rPh>
    <rPh sb="6" eb="7">
      <t>ラン</t>
    </rPh>
    <phoneticPr fontId="3"/>
  </si>
  <si>
    <t>　共済会が定款、共済運営規程及び関連規程等に定める事業を行う範囲内で、所属法人または私本人から提供される個人情報を関連法等に基づき適切に取り扱うことに関して、本届出をもって同意します。</t>
    <rPh sb="1" eb="4">
      <t>キョウサイカイ</t>
    </rPh>
    <rPh sb="5" eb="7">
      <t>テイカン</t>
    </rPh>
    <rPh sb="8" eb="10">
      <t>キョウサイ</t>
    </rPh>
    <rPh sb="10" eb="12">
      <t>ウンエイ</t>
    </rPh>
    <rPh sb="12" eb="14">
      <t>キテイ</t>
    </rPh>
    <rPh sb="14" eb="15">
      <t>オヨ</t>
    </rPh>
    <rPh sb="16" eb="18">
      <t>カンレン</t>
    </rPh>
    <rPh sb="18" eb="20">
      <t>キテイ</t>
    </rPh>
    <rPh sb="20" eb="21">
      <t>トウ</t>
    </rPh>
    <rPh sb="22" eb="23">
      <t>サダ</t>
    </rPh>
    <rPh sb="28" eb="29">
      <t>オコナ</t>
    </rPh>
    <rPh sb="30" eb="32">
      <t>ハンイ</t>
    </rPh>
    <rPh sb="32" eb="33">
      <t>ナイ</t>
    </rPh>
    <rPh sb="75" eb="76">
      <t>カン</t>
    </rPh>
    <rPh sb="79" eb="80">
      <t>ホン</t>
    </rPh>
    <rPh sb="80" eb="82">
      <t>トドケデ</t>
    </rPh>
    <phoneticPr fontId="3"/>
  </si>
  <si>
    <t>会員名
及び
代表者名</t>
    <rPh sb="0" eb="2">
      <t>カイイン</t>
    </rPh>
    <rPh sb="2" eb="3">
      <t>メイ</t>
    </rPh>
    <rPh sb="4" eb="5">
      <t>オヨ</t>
    </rPh>
    <rPh sb="7" eb="11">
      <t>ダイヒョウシャメイ</t>
    </rPh>
    <phoneticPr fontId="3"/>
  </si>
  <si>
    <r>
      <t xml:space="preserve">受給方法
</t>
    </r>
    <r>
      <rPr>
        <sz val="6"/>
        <color theme="1"/>
        <rFont val="BIZ UD明朝 Medium"/>
        <family val="1"/>
        <charset val="128"/>
      </rPr>
      <t>（選択）</t>
    </r>
    <rPh sb="0" eb="2">
      <t>ジュキュウ</t>
    </rPh>
    <rPh sb="2" eb="4">
      <t>ホウホウ</t>
    </rPh>
    <rPh sb="6" eb="8">
      <t>センタク</t>
    </rPh>
    <phoneticPr fontId="3"/>
  </si>
  <si>
    <r>
      <rPr>
        <sz val="7"/>
        <color theme="1"/>
        <rFont val="BIZ UD明朝 Medium"/>
        <family val="1"/>
        <charset val="128"/>
      </rPr>
      <t>退職者住所</t>
    </r>
    <r>
      <rPr>
        <sz val="8"/>
        <color theme="1"/>
        <rFont val="BIZ UD明朝 Medium"/>
        <family val="1"/>
        <charset val="128"/>
      </rPr>
      <t xml:space="preserve">
</t>
    </r>
    <r>
      <rPr>
        <sz val="6"/>
        <color theme="1"/>
        <rFont val="BIZ UD明朝 Medium"/>
        <family val="1"/>
        <charset val="128"/>
      </rPr>
      <t>（本人宛通知発送先）</t>
    </r>
    <rPh sb="0" eb="2">
      <t>タイショク</t>
    </rPh>
    <rPh sb="2" eb="3">
      <t>シャ</t>
    </rPh>
    <rPh sb="3" eb="5">
      <t>ジュウショ</t>
    </rPh>
    <rPh sb="7" eb="9">
      <t>ホンニン</t>
    </rPh>
    <rPh sb="9" eb="10">
      <t>アテ</t>
    </rPh>
    <rPh sb="10" eb="12">
      <t>ツウチ</t>
    </rPh>
    <rPh sb="12" eb="14">
      <t>ハッソウ</t>
    </rPh>
    <rPh sb="14" eb="15">
      <t>サキ</t>
    </rPh>
    <phoneticPr fontId="3"/>
  </si>
  <si>
    <r>
      <t xml:space="preserve">預金種目
</t>
    </r>
    <r>
      <rPr>
        <sz val="6"/>
        <color theme="1"/>
        <rFont val="BIZ UD明朝 Medium"/>
        <family val="1"/>
        <charset val="128"/>
      </rPr>
      <t>(選択)</t>
    </r>
    <rPh sb="0" eb="2">
      <t>ヨキン</t>
    </rPh>
    <rPh sb="2" eb="4">
      <t>シュモク</t>
    </rPh>
    <rPh sb="6" eb="8">
      <t>センタク</t>
    </rPh>
    <phoneticPr fontId="3"/>
  </si>
  <si>
    <t>「退職年金」を請求する際は、別途書類が必要です。
共済会までご連絡ください。</t>
    <rPh sb="1" eb="3">
      <t>タイショク</t>
    </rPh>
    <rPh sb="3" eb="5">
      <t>ネンキン</t>
    </rPh>
    <rPh sb="7" eb="9">
      <t>セイキュウ</t>
    </rPh>
    <rPh sb="11" eb="12">
      <t>サイ</t>
    </rPh>
    <rPh sb="14" eb="16">
      <t>ベット</t>
    </rPh>
    <rPh sb="16" eb="18">
      <t>ショルイ</t>
    </rPh>
    <rPh sb="19" eb="21">
      <t>ヒツヨウ</t>
    </rPh>
    <rPh sb="25" eb="28">
      <t>キョウサイカイ</t>
    </rPh>
    <rPh sb="31" eb="33">
      <t>レンラク</t>
    </rPh>
    <phoneticPr fontId="3"/>
  </si>
  <si>
    <t>金融機関コード</t>
    <rPh sb="0" eb="2">
      <t>キンユウ</t>
    </rPh>
    <rPh sb="2" eb="4">
      <t>キカン</t>
    </rPh>
    <phoneticPr fontId="3"/>
  </si>
  <si>
    <t>支店コード</t>
    <rPh sb="0" eb="2">
      <t>シテン</t>
    </rPh>
    <phoneticPr fontId="3"/>
  </si>
  <si>
    <t>当法人は本届出により、個人情報の取扱いに関する届出者の意思を確認しました。</t>
    <rPh sb="0" eb="1">
      <t>トウ</t>
    </rPh>
    <rPh sb="1" eb="3">
      <t>ホウジン</t>
    </rPh>
    <rPh sb="4" eb="5">
      <t>ホン</t>
    </rPh>
    <rPh sb="5" eb="7">
      <t>トドケデ</t>
    </rPh>
    <rPh sb="11" eb="13">
      <t>コジン</t>
    </rPh>
    <rPh sb="13" eb="15">
      <t>ジョウホウ</t>
    </rPh>
    <rPh sb="16" eb="18">
      <t>トリアツカ</t>
    </rPh>
    <rPh sb="20" eb="21">
      <t>カン</t>
    </rPh>
    <rPh sb="23" eb="25">
      <t>トドケデ</t>
    </rPh>
    <rPh sb="25" eb="26">
      <t>シャ</t>
    </rPh>
    <rPh sb="27" eb="29">
      <t>イシ</t>
    </rPh>
    <rPh sb="30" eb="32">
      <t>カクニン</t>
    </rPh>
    <phoneticPr fontId="3"/>
  </si>
  <si>
    <r>
      <t>退職理由</t>
    </r>
    <r>
      <rPr>
        <sz val="6"/>
        <color theme="1"/>
        <rFont val="BIZ UD明朝 Medium"/>
        <family val="1"/>
        <charset val="128"/>
      </rPr>
      <t>(選択)</t>
    </r>
    <rPh sb="0" eb="2">
      <t>タイショク</t>
    </rPh>
    <rPh sb="2" eb="4">
      <t>リユウ</t>
    </rPh>
    <rPh sb="5" eb="7">
      <t>センタク</t>
    </rPh>
    <phoneticPr fontId="3"/>
  </si>
  <si>
    <t>（生年月日:</t>
    <rPh sb="1" eb="5">
      <t>セイネンガッピ</t>
    </rPh>
    <phoneticPr fontId="3"/>
  </si>
  <si>
    <r>
      <t>旧姓</t>
    </r>
    <r>
      <rPr>
        <sz val="6"/>
        <color theme="1"/>
        <rFont val="BIZ UD明朝 Medium"/>
        <family val="1"/>
        <charset val="128"/>
      </rPr>
      <t>（異動訂正届を提出していない場合に記入）</t>
    </r>
    <rPh sb="0" eb="2">
      <t>キュウセイ</t>
    </rPh>
    <rPh sb="3" eb="5">
      <t>イドウ</t>
    </rPh>
    <rPh sb="5" eb="7">
      <t>テイセイ</t>
    </rPh>
    <rPh sb="7" eb="8">
      <t>トドケ</t>
    </rPh>
    <rPh sb="9" eb="11">
      <t>テイシュツ</t>
    </rPh>
    <rPh sb="16" eb="18">
      <t>バアイ</t>
    </rPh>
    <rPh sb="19" eb="21">
      <t>キニュウ</t>
    </rPh>
    <phoneticPr fontId="3"/>
  </si>
  <si>
    <t>)</t>
    <phoneticPr fontId="3"/>
  </si>
  <si>
    <t>就職日（西暦）</t>
    <rPh sb="0" eb="2">
      <t>シュウショク</t>
    </rPh>
    <rPh sb="2" eb="3">
      <t>ニチ</t>
    </rPh>
    <rPh sb="4" eb="6">
      <t>セイレキ</t>
    </rPh>
    <phoneticPr fontId="3"/>
  </si>
  <si>
    <t>請求権者</t>
    <rPh sb="0" eb="3">
      <t>セイキュウケン</t>
    </rPh>
    <rPh sb="3" eb="4">
      <t>モノ</t>
    </rPh>
    <phoneticPr fontId="3"/>
  </si>
  <si>
    <t>※ 死亡退職時のみ記入・押印してください</t>
    <rPh sb="2" eb="4">
      <t>シボウ</t>
    </rPh>
    <rPh sb="4" eb="6">
      <t>タイショク</t>
    </rPh>
    <rPh sb="6" eb="7">
      <t>ジ</t>
    </rPh>
    <rPh sb="9" eb="11">
      <t>キニュウ</t>
    </rPh>
    <rPh sb="12" eb="14">
      <t>オウイン</t>
    </rPh>
    <phoneticPr fontId="3"/>
  </si>
  <si>
    <t>遺族氏名</t>
    <rPh sb="0" eb="2">
      <t>イゾク</t>
    </rPh>
    <rPh sb="2" eb="4">
      <t>シメイ</t>
    </rPh>
    <phoneticPr fontId="3"/>
  </si>
  <si>
    <t>5.職種</t>
    <rPh sb="2" eb="4">
      <t>ショクシュ</t>
    </rPh>
    <phoneticPr fontId="3"/>
  </si>
  <si>
    <t>職員氏名
（自署）</t>
    <rPh sb="0" eb="2">
      <t>ショクイン</t>
    </rPh>
    <rPh sb="2" eb="4">
      <t>シメイ</t>
    </rPh>
    <rPh sb="6" eb="8">
      <t>ジショ</t>
    </rPh>
    <phoneticPr fontId="3"/>
  </si>
  <si>
    <r>
      <rPr>
        <sz val="7"/>
        <color theme="1"/>
        <rFont val="BIZ UD明朝 Medium"/>
        <family val="1"/>
        <charset val="128"/>
      </rPr>
      <t>2.共済会加入日</t>
    </r>
    <r>
      <rPr>
        <sz val="8"/>
        <color theme="1"/>
        <rFont val="BIZ UD明朝 Medium"/>
        <family val="1"/>
        <charset val="128"/>
      </rPr>
      <t xml:space="preserve">
</t>
    </r>
    <r>
      <rPr>
        <sz val="7"/>
        <color theme="1"/>
        <rFont val="BIZ UD明朝 Medium"/>
        <family val="1"/>
        <charset val="128"/>
      </rPr>
      <t>（西暦）</t>
    </r>
    <rPh sb="2" eb="5">
      <t>キョウサイカイ</t>
    </rPh>
    <rPh sb="5" eb="7">
      <t>カニュウ</t>
    </rPh>
    <rPh sb="7" eb="8">
      <t>ニチ</t>
    </rPh>
    <rPh sb="10" eb="12">
      <t>セイレキ</t>
    </rPh>
    <phoneticPr fontId="3"/>
  </si>
  <si>
    <t>施設長</t>
    <rPh sb="0" eb="2">
      <t>シセツ</t>
    </rPh>
    <rPh sb="2" eb="3">
      <t>チョウ</t>
    </rPh>
    <phoneticPr fontId="3"/>
  </si>
  <si>
    <t>退職者押印欄</t>
    <rPh sb="0" eb="2">
      <t>タイショク</t>
    </rPh>
    <rPh sb="2" eb="3">
      <t>シャ</t>
    </rPh>
    <rPh sb="3" eb="5">
      <t>オウイン</t>
    </rPh>
    <rPh sb="5" eb="6">
      <t>ラン</t>
    </rPh>
    <phoneticPr fontId="3"/>
  </si>
  <si>
    <t>遺族押印欄</t>
    <rPh sb="0" eb="2">
      <t>イゾク</t>
    </rPh>
    <rPh sb="2" eb="4">
      <t>オウイン</t>
    </rPh>
    <rPh sb="4" eb="5">
      <t>ラン</t>
    </rPh>
    <phoneticPr fontId="3"/>
  </si>
  <si>
    <r>
      <t>旧姓</t>
    </r>
    <r>
      <rPr>
        <sz val="6"/>
        <color theme="1"/>
        <rFont val="BIZ UD明朝 Medium"/>
        <family val="1"/>
        <charset val="128"/>
      </rPr>
      <t>（異動訂正届を提出していない場合）</t>
    </r>
    <rPh sb="0" eb="2">
      <t>キュウセイ</t>
    </rPh>
    <rPh sb="3" eb="5">
      <t>イドウ</t>
    </rPh>
    <rPh sb="5" eb="7">
      <t>テイセイ</t>
    </rPh>
    <rPh sb="7" eb="8">
      <t>トドケ</t>
    </rPh>
    <rPh sb="9" eb="11">
      <t>テイシュツ</t>
    </rPh>
    <rPh sb="16" eb="18">
      <t>バアイ</t>
    </rPh>
    <phoneticPr fontId="3"/>
  </si>
  <si>
    <t>＊ 共済会使用欄</t>
    <rPh sb="2" eb="5">
      <t>キョウサイカイ</t>
    </rPh>
    <rPh sb="5" eb="7">
      <t>シヨウ</t>
    </rPh>
    <rPh sb="7" eb="8">
      <t>ラン</t>
    </rPh>
    <phoneticPr fontId="3"/>
  </si>
  <si>
    <t>登録年月日</t>
    <rPh sb="0" eb="2">
      <t>トウロク</t>
    </rPh>
    <rPh sb="2" eb="5">
      <t>ネンガッピ</t>
    </rPh>
    <phoneticPr fontId="3"/>
  </si>
  <si>
    <t>※1.共済運営規程第2条第7号により、任意拠出である職員出資金の内容を説明し、本人の意思確認しました。</t>
    <phoneticPr fontId="3"/>
  </si>
  <si>
    <r>
      <rPr>
        <sz val="7"/>
        <color theme="1"/>
        <rFont val="BIZ UD明朝 Medium"/>
        <family val="1"/>
        <charset val="128"/>
      </rPr>
      <t>1.就職日</t>
    </r>
    <r>
      <rPr>
        <sz val="8"/>
        <color theme="1"/>
        <rFont val="BIZ UD明朝 Medium"/>
        <family val="1"/>
        <charset val="128"/>
      </rPr>
      <t xml:space="preserve">
</t>
    </r>
    <r>
      <rPr>
        <sz val="7"/>
        <color theme="1"/>
        <rFont val="BIZ UD明朝 Medium"/>
        <family val="1"/>
        <charset val="128"/>
      </rPr>
      <t>（西暦）</t>
    </r>
    <rPh sb="2" eb="5">
      <t>シュウショクビ</t>
    </rPh>
    <rPh sb="7" eb="9">
      <t>セイレキ</t>
    </rPh>
    <phoneticPr fontId="3"/>
  </si>
  <si>
    <r>
      <rPr>
        <sz val="7"/>
        <color theme="1"/>
        <rFont val="BIZ UD明朝 Medium"/>
        <family val="1"/>
        <charset val="128"/>
      </rPr>
      <t>3.職員出資金</t>
    </r>
    <r>
      <rPr>
        <sz val="8"/>
        <color theme="1"/>
        <rFont val="BIZ UD明朝 Medium"/>
        <family val="1"/>
        <charset val="128"/>
      </rPr>
      <t xml:space="preserve">
</t>
    </r>
    <r>
      <rPr>
        <sz val="7"/>
        <color theme="1"/>
        <rFont val="BIZ UD明朝 Medium"/>
        <family val="1"/>
        <charset val="128"/>
      </rPr>
      <t>（※1・選択）</t>
    </r>
    <rPh sb="2" eb="4">
      <t>ショクイン</t>
    </rPh>
    <rPh sb="4" eb="7">
      <t>シュッシキン</t>
    </rPh>
    <rPh sb="12" eb="14">
      <t>センタク</t>
    </rPh>
    <phoneticPr fontId="3"/>
  </si>
  <si>
    <r>
      <rPr>
        <sz val="7"/>
        <color theme="1"/>
        <rFont val="BIZ UD明朝 Medium"/>
        <family val="1"/>
        <charset val="128"/>
      </rPr>
      <t>6.第2退職年金制度</t>
    </r>
    <r>
      <rPr>
        <sz val="8"/>
        <color theme="1"/>
        <rFont val="BIZ UD明朝 Medium"/>
        <family val="1"/>
        <charset val="128"/>
      </rPr>
      <t xml:space="preserve">
</t>
    </r>
    <r>
      <rPr>
        <sz val="7"/>
        <color theme="1"/>
        <rFont val="BIZ UD明朝 Medium"/>
        <family val="1"/>
        <charset val="128"/>
      </rPr>
      <t>（※2・選択）</t>
    </r>
    <rPh sb="2" eb="3">
      <t>ダイ</t>
    </rPh>
    <rPh sb="4" eb="6">
      <t>タイショク</t>
    </rPh>
    <rPh sb="6" eb="8">
      <t>ネンキン</t>
    </rPh>
    <rPh sb="8" eb="10">
      <t>セイド</t>
    </rPh>
    <rPh sb="15" eb="17">
      <t>センタク</t>
    </rPh>
    <phoneticPr fontId="3"/>
  </si>
  <si>
    <t>※2.加入する場合：「第2退職年金制度加入届（第9号の3様式）」を提出</t>
    <phoneticPr fontId="3"/>
  </si>
  <si>
    <t>書類作成中</t>
    <rPh sb="0" eb="2">
      <t>ショルイ</t>
    </rPh>
    <rPh sb="2" eb="4">
      <t>サクセイ</t>
    </rPh>
    <rPh sb="4" eb="5">
      <t>ナカ</t>
    </rPh>
    <phoneticPr fontId="3"/>
  </si>
  <si>
    <t>下記の通り退職金を請求します。</t>
    <rPh sb="0" eb="2">
      <t>カキ</t>
    </rPh>
    <rPh sb="3" eb="4">
      <t>トオ</t>
    </rPh>
    <rPh sb="5" eb="7">
      <t>タイショク</t>
    </rPh>
    <rPh sb="7" eb="8">
      <t>キン</t>
    </rPh>
    <rPh sb="9" eb="11">
      <t>セイキュウ</t>
    </rPh>
    <phoneticPr fontId="3"/>
  </si>
  <si>
    <t>法人名</t>
    <rPh sb="0" eb="2">
      <t>ホウジン</t>
    </rPh>
    <rPh sb="2" eb="3">
      <t>メイ</t>
    </rPh>
    <phoneticPr fontId="3"/>
  </si>
  <si>
    <t>共済会が運営する事業サービス（以下「事業」という。）の提供を受けるため、必要な個人情報及び今後届け出る個人情報</t>
    <rPh sb="0" eb="3">
      <t>キョウサイカイ</t>
    </rPh>
    <rPh sb="39" eb="43">
      <t>コジンジョウホウ</t>
    </rPh>
    <phoneticPr fontId="3"/>
  </si>
  <si>
    <r>
      <rPr>
        <sz val="7"/>
        <color theme="1"/>
        <rFont val="BIZ UDゴシック"/>
        <family val="3"/>
        <charset val="128"/>
      </rPr>
      <t>受付番号</t>
    </r>
    <r>
      <rPr>
        <sz val="6"/>
        <color theme="1"/>
        <rFont val="BIZ UDゴシック"/>
        <family val="3"/>
        <charset val="128"/>
      </rPr>
      <t>(共済会使用欄)</t>
    </r>
    <rPh sb="0" eb="2">
      <t>ウケツケ</t>
    </rPh>
    <rPh sb="2" eb="4">
      <t>バンゴウ</t>
    </rPh>
    <rPh sb="5" eb="8">
      <t>キョウサイカイ</t>
    </rPh>
    <rPh sb="8" eb="10">
      <t>シヨウ</t>
    </rPh>
    <rPh sb="10" eb="11">
      <t>ラン</t>
    </rPh>
    <phoneticPr fontId="3"/>
  </si>
  <si>
    <t>共済会貸付制度残高(選択)</t>
    <rPh sb="10" eb="12">
      <t>センタク</t>
    </rPh>
    <phoneticPr fontId="3"/>
  </si>
  <si>
    <t>退職者
氏名</t>
    <rPh sb="0" eb="3">
      <t>タイショクシャ</t>
    </rPh>
    <rPh sb="4" eb="6">
      <t>シメイ</t>
    </rPh>
    <phoneticPr fontId="3"/>
  </si>
  <si>
    <r>
      <rPr>
        <sz val="8"/>
        <color theme="1"/>
        <rFont val="BIZ UD明朝 Medium"/>
        <family val="1"/>
        <charset val="128"/>
      </rPr>
      <t>退職日</t>
    </r>
    <r>
      <rPr>
        <sz val="7"/>
        <color theme="1"/>
        <rFont val="BIZ UD明朝 Medium"/>
        <family val="1"/>
        <charset val="128"/>
      </rPr>
      <t>（西暦）</t>
    </r>
    <rPh sb="0" eb="2">
      <t>タイショク</t>
    </rPh>
    <rPh sb="2" eb="3">
      <t>ニチ</t>
    </rPh>
    <rPh sb="4" eb="6">
      <t>セイレキ</t>
    </rPh>
    <phoneticPr fontId="3"/>
  </si>
  <si>
    <t>担当者</t>
    <rPh sb="0" eb="3">
      <t>タントウシャ</t>
    </rPh>
    <phoneticPr fontId="3"/>
  </si>
  <si>
    <t>問合せ先</t>
    <rPh sb="0" eb="2">
      <t>トイアワ</t>
    </rPh>
    <rPh sb="3" eb="4">
      <t>サキ</t>
    </rPh>
    <phoneticPr fontId="3"/>
  </si>
  <si>
    <t>本俸</t>
    <rPh sb="0" eb="2">
      <t>ホンポウ</t>
    </rPh>
    <phoneticPr fontId="3"/>
  </si>
  <si>
    <t>職-出資</t>
    <rPh sb="0" eb="1">
      <t>ショク</t>
    </rPh>
    <rPh sb="2" eb="4">
      <t>シュッシ</t>
    </rPh>
    <phoneticPr fontId="3"/>
  </si>
  <si>
    <t>貸付</t>
    <rPh sb="0" eb="2">
      <t>カシツケ</t>
    </rPh>
    <phoneticPr fontId="3"/>
  </si>
  <si>
    <t>源泉加算</t>
    <rPh sb="0" eb="2">
      <t>ゲンセン</t>
    </rPh>
    <rPh sb="2" eb="4">
      <t>カサン</t>
    </rPh>
    <phoneticPr fontId="3"/>
  </si>
  <si>
    <t>返送</t>
    <rPh sb="0" eb="2">
      <t>ヘンソウ</t>
    </rPh>
    <phoneticPr fontId="3"/>
  </si>
  <si>
    <t>会・施</t>
    <rPh sb="0" eb="1">
      <t>カイ</t>
    </rPh>
    <rPh sb="2" eb="3">
      <t>シ</t>
    </rPh>
    <phoneticPr fontId="3"/>
  </si>
  <si>
    <t>2.加</t>
    <rPh sb="2" eb="3">
      <t>カ</t>
    </rPh>
    <phoneticPr fontId="3"/>
  </si>
  <si>
    <t>3.拠</t>
    <rPh sb="2" eb="3">
      <t>キョ</t>
    </rPh>
    <phoneticPr fontId="3"/>
  </si>
  <si>
    <t>4.本</t>
    <rPh sb="2" eb="3">
      <t>ホン</t>
    </rPh>
    <phoneticPr fontId="3"/>
  </si>
  <si>
    <t>5.職</t>
    <rPh sb="2" eb="3">
      <t>ショク</t>
    </rPh>
    <phoneticPr fontId="3"/>
  </si>
  <si>
    <t>6.第2</t>
    <rPh sb="2" eb="3">
      <t>ダイ</t>
    </rPh>
    <phoneticPr fontId="3"/>
  </si>
  <si>
    <t>本人</t>
    <rPh sb="0" eb="2">
      <t>ホンニン</t>
    </rPh>
    <phoneticPr fontId="3"/>
  </si>
  <si>
    <t>1.就</t>
    <rPh sb="2" eb="3">
      <t>ジュ</t>
    </rPh>
    <phoneticPr fontId="3"/>
  </si>
  <si>
    <t>時効</t>
    <rPh sb="0" eb="2">
      <t>ジコウ</t>
    </rPh>
    <phoneticPr fontId="3"/>
  </si>
  <si>
    <t>連絡①</t>
    <rPh sb="0" eb="2">
      <t>レンラク</t>
    </rPh>
    <phoneticPr fontId="3"/>
  </si>
  <si>
    <t>連絡②</t>
    <rPh sb="0" eb="2">
      <t>レンラク</t>
    </rPh>
    <phoneticPr fontId="3"/>
  </si>
  <si>
    <t>連絡③</t>
    <rPh sb="0" eb="2">
      <t>レンラク</t>
    </rPh>
    <phoneticPr fontId="3"/>
  </si>
  <si>
    <t>連絡④</t>
    <rPh sb="0" eb="2">
      <t>レンラク</t>
    </rPh>
    <phoneticPr fontId="3"/>
  </si>
  <si>
    <t>・加入期間が1年未満でも、職員出資金を拠出している場合は「年金・一時金請求書（様式第1号）」を提出してください。</t>
    <rPh sb="1" eb="3">
      <t>カニュウ</t>
    </rPh>
    <rPh sb="3" eb="5">
      <t>キカン</t>
    </rPh>
    <rPh sb="7" eb="8">
      <t>ネン</t>
    </rPh>
    <rPh sb="8" eb="10">
      <t>ミマン</t>
    </rPh>
    <rPh sb="13" eb="15">
      <t>ショクイン</t>
    </rPh>
    <rPh sb="15" eb="18">
      <t>シュッシキン</t>
    </rPh>
    <rPh sb="19" eb="21">
      <t>キョシュツ</t>
    </rPh>
    <rPh sb="25" eb="27">
      <t>バアイ</t>
    </rPh>
    <rPh sb="29" eb="31">
      <t>ネンキン</t>
    </rPh>
    <rPh sb="32" eb="35">
      <t>イチジキン</t>
    </rPh>
    <rPh sb="35" eb="38">
      <t>セイキュウショ</t>
    </rPh>
    <rPh sb="39" eb="41">
      <t>ヨウシキ</t>
    </rPh>
    <rPh sb="41" eb="42">
      <t>ダイ</t>
    </rPh>
    <rPh sb="43" eb="44">
      <t>ゴウ</t>
    </rPh>
    <rPh sb="47" eb="49">
      <t>テイシュツ</t>
    </rPh>
    <phoneticPr fontId="3"/>
  </si>
  <si>
    <t>・死亡退職の場合、受給権者により必要な添付書類が異なります。対象案件が発生した場合、共済会までお問合せください。</t>
    <rPh sb="1" eb="3">
      <t>シボウ</t>
    </rPh>
    <rPh sb="3" eb="5">
      <t>タイショク</t>
    </rPh>
    <rPh sb="6" eb="8">
      <t>バアイ</t>
    </rPh>
    <rPh sb="9" eb="12">
      <t>ジュキュウケン</t>
    </rPh>
    <rPh sb="12" eb="13">
      <t>モノ</t>
    </rPh>
    <rPh sb="16" eb="18">
      <t>ヒツヨウ</t>
    </rPh>
    <rPh sb="19" eb="21">
      <t>テンプ</t>
    </rPh>
    <rPh sb="21" eb="23">
      <t>ショルイ</t>
    </rPh>
    <rPh sb="24" eb="25">
      <t>コト</t>
    </rPh>
    <rPh sb="30" eb="32">
      <t>タイショウ</t>
    </rPh>
    <rPh sb="32" eb="34">
      <t>アンケン</t>
    </rPh>
    <rPh sb="35" eb="37">
      <t>ハッセイ</t>
    </rPh>
    <rPh sb="39" eb="41">
      <t>バアイ</t>
    </rPh>
    <rPh sb="42" eb="45">
      <t>キョウサイカイ</t>
    </rPh>
    <rPh sb="48" eb="50">
      <t>トイアワ</t>
    </rPh>
    <phoneticPr fontId="3"/>
  </si>
  <si>
    <t>・「年金・一時金請求書（様式第1号）」を同封しない場合、下記の該当する項目にチェックしてください。</t>
    <rPh sb="2" eb="4">
      <t>ネンキン</t>
    </rPh>
    <rPh sb="5" eb="8">
      <t>イチジキン</t>
    </rPh>
    <rPh sb="8" eb="11">
      <t>セイキュウショ</t>
    </rPh>
    <rPh sb="12" eb="14">
      <t>ヨウシキ</t>
    </rPh>
    <rPh sb="14" eb="15">
      <t>ダイ</t>
    </rPh>
    <rPh sb="16" eb="17">
      <t>ゴウ</t>
    </rPh>
    <rPh sb="20" eb="22">
      <t>ドウフウ</t>
    </rPh>
    <rPh sb="25" eb="27">
      <t>バアイ</t>
    </rPh>
    <rPh sb="28" eb="30">
      <t>カキ</t>
    </rPh>
    <rPh sb="31" eb="33">
      <t>ガイトウ</t>
    </rPh>
    <rPh sb="35" eb="37">
      <t>コウモク</t>
    </rPh>
    <phoneticPr fontId="3"/>
  </si>
  <si>
    <r>
      <t>【 個人情報の取り扱いに関する注意事項 】</t>
    </r>
    <r>
      <rPr>
        <sz val="6"/>
        <color theme="1"/>
        <rFont val="BIZ UD明朝 Medium"/>
        <family val="1"/>
        <charset val="128"/>
      </rPr>
      <t>退職者に関わる個人情報は、退職年金事業及びこれに附帯する業務の範囲内で利用されます。</t>
    </r>
    <rPh sb="2" eb="6">
      <t>コジンジョウホウ</t>
    </rPh>
    <rPh sb="7" eb="8">
      <t>ト</t>
    </rPh>
    <rPh sb="9" eb="10">
      <t>アツカ</t>
    </rPh>
    <rPh sb="12" eb="13">
      <t>カン</t>
    </rPh>
    <rPh sb="15" eb="19">
      <t>チュウイジコウ</t>
    </rPh>
    <rPh sb="21" eb="24">
      <t>タイショクシャ</t>
    </rPh>
    <rPh sb="25" eb="26">
      <t>カカ</t>
    </rPh>
    <rPh sb="28" eb="32">
      <t>コジンジョウホウ</t>
    </rPh>
    <rPh sb="34" eb="38">
      <t>タイショクネンキン</t>
    </rPh>
    <rPh sb="38" eb="40">
      <t>ジギョウ</t>
    </rPh>
    <rPh sb="40" eb="41">
      <t>オヨ</t>
    </rPh>
    <rPh sb="45" eb="47">
      <t>フタイ</t>
    </rPh>
    <rPh sb="49" eb="51">
      <t>ギョウム</t>
    </rPh>
    <rPh sb="52" eb="54">
      <t>ハンイ</t>
    </rPh>
    <rPh sb="54" eb="55">
      <t>ナイ</t>
    </rPh>
    <rPh sb="56" eb="58">
      <t>リヨウ</t>
    </rPh>
    <phoneticPr fontId="3"/>
  </si>
  <si>
    <r>
      <t>退職日</t>
    </r>
    <r>
      <rPr>
        <sz val="7"/>
        <color theme="1"/>
        <rFont val="BIZ UD明朝 Medium"/>
        <family val="1"/>
        <charset val="128"/>
      </rPr>
      <t>（西暦）</t>
    </r>
    <rPh sb="0" eb="2">
      <t>タイショク</t>
    </rPh>
    <rPh sb="2" eb="3">
      <t>ビ</t>
    </rPh>
    <rPh sb="4" eb="6">
      <t>セイレキ</t>
    </rPh>
    <phoneticPr fontId="3"/>
  </si>
  <si>
    <t>退職者
職員氏名</t>
    <rPh sb="0" eb="2">
      <t>タイショク</t>
    </rPh>
    <rPh sb="2" eb="3">
      <t>シャ</t>
    </rPh>
    <rPh sb="4" eb="6">
      <t>ショクイン</t>
    </rPh>
    <rPh sb="6" eb="8">
      <t>シメイ</t>
    </rPh>
    <phoneticPr fontId="3"/>
  </si>
  <si>
    <r>
      <rPr>
        <sz val="7"/>
        <color theme="0"/>
        <rFont val="BIZ UD明朝 Medium"/>
        <family val="1"/>
        <charset val="128"/>
      </rPr>
      <t>□</t>
    </r>
    <r>
      <rPr>
        <sz val="7"/>
        <color theme="1"/>
        <rFont val="BIZ UD明朝 Medium"/>
        <family val="1"/>
        <charset val="128"/>
      </rPr>
      <t xml:space="preserve"> 本　店　</t>
    </r>
    <r>
      <rPr>
        <sz val="7"/>
        <color theme="0"/>
        <rFont val="BIZ UD明朝 Medium"/>
        <family val="1"/>
        <charset val="128"/>
      </rPr>
      <t>□</t>
    </r>
    <r>
      <rPr>
        <sz val="7"/>
        <color theme="1"/>
        <rFont val="BIZ UD明朝 Medium"/>
        <family val="1"/>
        <charset val="128"/>
      </rPr>
      <t xml:space="preserve"> 支　店
</t>
    </r>
    <r>
      <rPr>
        <sz val="7"/>
        <color theme="0"/>
        <rFont val="BIZ UD明朝 Medium"/>
        <family val="1"/>
        <charset val="128"/>
      </rPr>
      <t>□</t>
    </r>
    <r>
      <rPr>
        <sz val="7"/>
        <color theme="1"/>
        <rFont val="BIZ UD明朝 Medium"/>
        <family val="1"/>
        <charset val="128"/>
      </rPr>
      <t xml:space="preserve"> 支　所  </t>
    </r>
    <r>
      <rPr>
        <sz val="7"/>
        <color theme="0"/>
        <rFont val="BIZ UD明朝 Medium"/>
        <family val="1"/>
        <charset val="128"/>
      </rPr>
      <t>□</t>
    </r>
    <r>
      <rPr>
        <sz val="7"/>
        <color theme="1"/>
        <rFont val="BIZ UD明朝 Medium"/>
        <family val="1"/>
        <charset val="128"/>
      </rPr>
      <t xml:space="preserve"> 出張所</t>
    </r>
    <rPh sb="2" eb="3">
      <t>ホン</t>
    </rPh>
    <rPh sb="4" eb="5">
      <t>ミセ</t>
    </rPh>
    <rPh sb="8" eb="9">
      <t>シ</t>
    </rPh>
    <rPh sb="10" eb="11">
      <t>ミセ</t>
    </rPh>
    <rPh sb="14" eb="15">
      <t>シ</t>
    </rPh>
    <rPh sb="16" eb="17">
      <t>ショ</t>
    </rPh>
    <rPh sb="21" eb="23">
      <t>シュッチョウ</t>
    </rPh>
    <rPh sb="23" eb="24">
      <t>ジョ</t>
    </rPh>
    <phoneticPr fontId="3"/>
  </si>
  <si>
    <r>
      <rPr>
        <sz val="7"/>
        <color theme="0"/>
        <rFont val="BIZ UD明朝 Medium"/>
        <family val="1"/>
        <charset val="128"/>
      </rPr>
      <t>□</t>
    </r>
    <r>
      <rPr>
        <sz val="7"/>
        <color theme="1"/>
        <rFont val="BIZ UD明朝 Medium"/>
        <family val="1"/>
        <charset val="128"/>
      </rPr>
      <t xml:space="preserve"> 普 通
</t>
    </r>
    <r>
      <rPr>
        <sz val="7"/>
        <color theme="0"/>
        <rFont val="BIZ UD明朝 Medium"/>
        <family val="1"/>
        <charset val="128"/>
      </rPr>
      <t>□</t>
    </r>
    <r>
      <rPr>
        <sz val="7"/>
        <color theme="1"/>
        <rFont val="BIZ UD明朝 Medium"/>
        <family val="1"/>
        <charset val="128"/>
      </rPr>
      <t xml:space="preserve"> 当 座</t>
    </r>
    <rPh sb="2" eb="3">
      <t>フ</t>
    </rPh>
    <rPh sb="4" eb="5">
      <t>トオル</t>
    </rPh>
    <rPh sb="8" eb="9">
      <t>トウ</t>
    </rPh>
    <rPh sb="10" eb="11">
      <t>ザ</t>
    </rPh>
    <phoneticPr fontId="3"/>
  </si>
  <si>
    <t>日</t>
    <rPh sb="0" eb="1">
      <t>ニチ</t>
    </rPh>
    <phoneticPr fontId="3"/>
  </si>
  <si>
    <t>月</t>
    <rPh sb="0" eb="1">
      <t>ガツ</t>
    </rPh>
    <phoneticPr fontId="3"/>
  </si>
  <si>
    <t>年</t>
    <rPh sb="0" eb="1">
      <t>ネン</t>
    </rPh>
    <phoneticPr fontId="3"/>
  </si>
  <si>
    <t>記入日</t>
    <rPh sb="0" eb="2">
      <t>キニュウ</t>
    </rPh>
    <rPh sb="2" eb="3">
      <t>ニチ</t>
    </rPh>
    <phoneticPr fontId="3"/>
  </si>
  <si>
    <t>● はじめに</t>
    <phoneticPr fontId="3"/>
  </si>
  <si>
    <t>・このファイルは、加入届、退職届、年金・一時金請求書の作成にお使いいただけます。</t>
    <rPh sb="9" eb="11">
      <t>カニュウ</t>
    </rPh>
    <rPh sb="11" eb="12">
      <t>トドケ</t>
    </rPh>
    <rPh sb="13" eb="15">
      <t>タイショク</t>
    </rPh>
    <rPh sb="15" eb="16">
      <t>トドケ</t>
    </rPh>
    <rPh sb="17" eb="19">
      <t>ネンキン</t>
    </rPh>
    <rPh sb="20" eb="23">
      <t>イチジキン</t>
    </rPh>
    <rPh sb="23" eb="26">
      <t>セイキュウショ</t>
    </rPh>
    <rPh sb="27" eb="29">
      <t>サクセイ</t>
    </rPh>
    <rPh sb="31" eb="32">
      <t>ツカ</t>
    </rPh>
    <phoneticPr fontId="3"/>
  </si>
  <si>
    <r>
      <t>・押印後の</t>
    </r>
    <r>
      <rPr>
        <b/>
        <u/>
        <sz val="9"/>
        <color rgb="FFFF0000"/>
        <rFont val="BIZ UDゴシック"/>
        <family val="3"/>
        <charset val="128"/>
      </rPr>
      <t>原本は必ず共済会にご提出</t>
    </r>
    <r>
      <rPr>
        <b/>
        <sz val="9"/>
        <color theme="1"/>
        <rFont val="BIZ UDゴシック"/>
        <family val="3"/>
        <charset val="128"/>
      </rPr>
      <t>ください。</t>
    </r>
    <rPh sb="1" eb="3">
      <t>オウイン</t>
    </rPh>
    <rPh sb="3" eb="4">
      <t>アト</t>
    </rPh>
    <rPh sb="5" eb="7">
      <t>ゲンポン</t>
    </rPh>
    <rPh sb="8" eb="9">
      <t>カナラ</t>
    </rPh>
    <rPh sb="10" eb="13">
      <t>キョウサイカイ</t>
    </rPh>
    <rPh sb="15" eb="17">
      <t>テイシュツ</t>
    </rPh>
    <phoneticPr fontId="3"/>
  </si>
  <si>
    <t>● 加入届を作成する場合</t>
    <rPh sb="2" eb="4">
      <t>カニュウ</t>
    </rPh>
    <rPh sb="4" eb="5">
      <t>トドケ</t>
    </rPh>
    <rPh sb="6" eb="8">
      <t>サクセイ</t>
    </rPh>
    <rPh sb="10" eb="12">
      <t>バアイ</t>
    </rPh>
    <phoneticPr fontId="3"/>
  </si>
  <si>
    <t>・黄色い網掛け部分が必須入力項目となります。</t>
    <rPh sb="1" eb="3">
      <t>キイロ</t>
    </rPh>
    <rPh sb="4" eb="6">
      <t>アミカ</t>
    </rPh>
    <rPh sb="7" eb="9">
      <t>ブブン</t>
    </rPh>
    <rPh sb="10" eb="12">
      <t>ヒッス</t>
    </rPh>
    <rPh sb="12" eb="14">
      <t>ニュウリョク</t>
    </rPh>
    <rPh sb="14" eb="16">
      <t>コウモク</t>
    </rPh>
    <phoneticPr fontId="3"/>
  </si>
  <si>
    <t>・項目名の横に”＊”がついているものは、該当する内容を選択してください。</t>
    <rPh sb="1" eb="3">
      <t>コウモク</t>
    </rPh>
    <rPh sb="3" eb="4">
      <t>メイ</t>
    </rPh>
    <rPh sb="5" eb="6">
      <t>ヨコ</t>
    </rPh>
    <rPh sb="20" eb="22">
      <t>ガイトウ</t>
    </rPh>
    <rPh sb="24" eb="26">
      <t>ナイヨウ</t>
    </rPh>
    <rPh sb="27" eb="29">
      <t>センタク</t>
    </rPh>
    <phoneticPr fontId="3"/>
  </si>
  <si>
    <t>● 退職届、年金・一時金請求書を作成する場合</t>
    <rPh sb="2" eb="4">
      <t>タイショク</t>
    </rPh>
    <rPh sb="4" eb="5">
      <t>トドケ</t>
    </rPh>
    <rPh sb="6" eb="8">
      <t>ネンキン</t>
    </rPh>
    <rPh sb="9" eb="12">
      <t>イチジキン</t>
    </rPh>
    <rPh sb="12" eb="15">
      <t>セイキュウショ</t>
    </rPh>
    <rPh sb="16" eb="18">
      <t>サクセイ</t>
    </rPh>
    <rPh sb="20" eb="22">
      <t>バアイ</t>
    </rPh>
    <phoneticPr fontId="3"/>
  </si>
  <si>
    <t>・基本的な入力方法は、加入-入力フォームと同じです。</t>
    <rPh sb="1" eb="3">
      <t>キホン</t>
    </rPh>
    <rPh sb="3" eb="4">
      <t>テキ</t>
    </rPh>
    <rPh sb="5" eb="7">
      <t>ニュウリョク</t>
    </rPh>
    <rPh sb="7" eb="9">
      <t>ホウホウ</t>
    </rPh>
    <rPh sb="11" eb="13">
      <t>カニュウ</t>
    </rPh>
    <rPh sb="14" eb="16">
      <t>ニュウリョク</t>
    </rPh>
    <rPh sb="21" eb="22">
      <t>オナ</t>
    </rPh>
    <phoneticPr fontId="3"/>
  </si>
  <si>
    <t>・各様式で表示されるフォントを変更することが可能です。</t>
    <rPh sb="1" eb="2">
      <t>カク</t>
    </rPh>
    <rPh sb="2" eb="4">
      <t>ヨウシキ</t>
    </rPh>
    <rPh sb="5" eb="7">
      <t>ヒョウジ</t>
    </rPh>
    <rPh sb="15" eb="17">
      <t>ヘンコウ</t>
    </rPh>
    <rPh sb="22" eb="24">
      <t>カノウ</t>
    </rPh>
    <phoneticPr fontId="3"/>
  </si>
  <si>
    <t>　→画面左上の”名前ボックス”で対象様式を選択（右図参照）</t>
    <rPh sb="24" eb="26">
      <t>ミギズ</t>
    </rPh>
    <rPh sb="26" eb="28">
      <t>サンショウ</t>
    </rPh>
    <phoneticPr fontId="3"/>
  </si>
  <si>
    <t>　→入力項目が全て選択されるので、その状態でフォントを選択</t>
    <rPh sb="2" eb="4">
      <t>ニュウリョク</t>
    </rPh>
    <rPh sb="4" eb="6">
      <t>コウモク</t>
    </rPh>
    <rPh sb="7" eb="8">
      <t>スベ</t>
    </rPh>
    <rPh sb="9" eb="11">
      <t>センタク</t>
    </rPh>
    <rPh sb="19" eb="21">
      <t>ジョウタイ</t>
    </rPh>
    <rPh sb="27" eb="29">
      <t>センタク</t>
    </rPh>
    <phoneticPr fontId="3"/>
  </si>
  <si>
    <t>※ 使用するフォントによっては、印刷時にうまく表示されないことがありますので、必ず印刷後の表示を確認してください。</t>
    <rPh sb="2" eb="4">
      <t>シヨウ</t>
    </rPh>
    <rPh sb="16" eb="19">
      <t>インサツジ</t>
    </rPh>
    <rPh sb="23" eb="25">
      <t>ヒョウジ</t>
    </rPh>
    <rPh sb="39" eb="40">
      <t>カナラ</t>
    </rPh>
    <rPh sb="41" eb="43">
      <t>インサツ</t>
    </rPh>
    <rPh sb="43" eb="44">
      <t>アト</t>
    </rPh>
    <rPh sb="45" eb="47">
      <t>ヒョウジ</t>
    </rPh>
    <rPh sb="48" eb="50">
      <t>カクニン</t>
    </rPh>
    <phoneticPr fontId="3"/>
  </si>
  <si>
    <t>① 会員情報</t>
    <rPh sb="2" eb="4">
      <t>カイイン</t>
    </rPh>
    <rPh sb="4" eb="6">
      <t>ジョウホウ</t>
    </rPh>
    <phoneticPr fontId="3"/>
  </si>
  <si>
    <t>② 施設情報</t>
    <rPh sb="2" eb="4">
      <t>シセツ</t>
    </rPh>
    <rPh sb="4" eb="6">
      <t>ジョウホウ</t>
    </rPh>
    <phoneticPr fontId="3"/>
  </si>
  <si>
    <t>代表役職</t>
    <rPh sb="0" eb="2">
      <t>ダイヒョウ</t>
    </rPh>
    <rPh sb="2" eb="4">
      <t>ヤクショク</t>
    </rPh>
    <phoneticPr fontId="3"/>
  </si>
  <si>
    <t>代表者名</t>
    <rPh sb="0" eb="3">
      <t>ダイヒョウシャ</t>
    </rPh>
    <rPh sb="3" eb="4">
      <t>メイ</t>
    </rPh>
    <phoneticPr fontId="3"/>
  </si>
  <si>
    <t>印刷番号</t>
    <rPh sb="0" eb="2">
      <t>インサツ</t>
    </rPh>
    <rPh sb="2" eb="4">
      <t>バンゴウ</t>
    </rPh>
    <phoneticPr fontId="3"/>
  </si>
  <si>
    <t>被共済
職員名</t>
    <rPh sb="0" eb="1">
      <t>ヒ</t>
    </rPh>
    <rPh sb="1" eb="3">
      <t>キョウサイ</t>
    </rPh>
    <rPh sb="4" eb="6">
      <t>ショクイン</t>
    </rPh>
    <rPh sb="6" eb="7">
      <t>メイ</t>
    </rPh>
    <phoneticPr fontId="3"/>
  </si>
  <si>
    <t>フリガナ</t>
    <phoneticPr fontId="3"/>
  </si>
  <si>
    <t>漢字</t>
    <rPh sb="0" eb="2">
      <t>カンジ</t>
    </rPh>
    <phoneticPr fontId="3"/>
  </si>
  <si>
    <t>性別＊</t>
    <rPh sb="0" eb="2">
      <t>セイベツ</t>
    </rPh>
    <phoneticPr fontId="3"/>
  </si>
  <si>
    <t>1.男</t>
    <rPh sb="2" eb="3">
      <t>オトコ</t>
    </rPh>
    <phoneticPr fontId="3"/>
  </si>
  <si>
    <t>2.女</t>
    <rPh sb="2" eb="3">
      <t>オンナ</t>
    </rPh>
    <phoneticPr fontId="3"/>
  </si>
  <si>
    <t>生年月日</t>
    <rPh sb="0" eb="4">
      <t>セイネンガッピ</t>
    </rPh>
    <phoneticPr fontId="3"/>
  </si>
  <si>
    <t>就職日</t>
    <rPh sb="0" eb="3">
      <t>シュウショクビ</t>
    </rPh>
    <phoneticPr fontId="3"/>
  </si>
  <si>
    <t>共済会加入日</t>
    <rPh sb="0" eb="3">
      <t>キョウサイカイ</t>
    </rPh>
    <rPh sb="3" eb="5">
      <t>カニュウ</t>
    </rPh>
    <rPh sb="5" eb="6">
      <t>ニチ</t>
    </rPh>
    <phoneticPr fontId="3"/>
  </si>
  <si>
    <t>職種＊</t>
    <rPh sb="0" eb="2">
      <t>ショクシュ</t>
    </rPh>
    <phoneticPr fontId="3"/>
  </si>
  <si>
    <t>指導員</t>
    <rPh sb="0" eb="3">
      <t>シドウイン</t>
    </rPh>
    <phoneticPr fontId="3"/>
  </si>
  <si>
    <t>保育士</t>
    <rPh sb="0" eb="3">
      <t>ホイクシ</t>
    </rPh>
    <phoneticPr fontId="3"/>
  </si>
  <si>
    <t>介護職員</t>
    <rPh sb="0" eb="2">
      <t>カイゴ</t>
    </rPh>
    <rPh sb="2" eb="4">
      <t>ショクイン</t>
    </rPh>
    <phoneticPr fontId="3"/>
  </si>
  <si>
    <t>医師</t>
    <rPh sb="0" eb="2">
      <t>イシ</t>
    </rPh>
    <phoneticPr fontId="3"/>
  </si>
  <si>
    <t>看護師</t>
    <rPh sb="0" eb="3">
      <t>カンゴシ</t>
    </rPh>
    <phoneticPr fontId="3"/>
  </si>
  <si>
    <t>訓練指導員</t>
    <rPh sb="0" eb="5">
      <t>クンレンシドウイン</t>
    </rPh>
    <phoneticPr fontId="3"/>
  </si>
  <si>
    <t>栄養士</t>
    <rPh sb="0" eb="3">
      <t>エイヨウシ</t>
    </rPh>
    <phoneticPr fontId="3"/>
  </si>
  <si>
    <t>調理員</t>
    <rPh sb="0" eb="3">
      <t>チョウリイン</t>
    </rPh>
    <phoneticPr fontId="3"/>
  </si>
  <si>
    <t>事務員</t>
    <rPh sb="0" eb="3">
      <t>ジムイン</t>
    </rPh>
    <phoneticPr fontId="3"/>
  </si>
  <si>
    <t>介助員</t>
    <rPh sb="0" eb="2">
      <t>カイジョ</t>
    </rPh>
    <rPh sb="2" eb="3">
      <t>イン</t>
    </rPh>
    <phoneticPr fontId="3"/>
  </si>
  <si>
    <t>ホームヘルパー</t>
    <phoneticPr fontId="3"/>
  </si>
  <si>
    <t>介護支援専門員</t>
    <rPh sb="0" eb="2">
      <t>カイゴ</t>
    </rPh>
    <rPh sb="2" eb="4">
      <t>シエン</t>
    </rPh>
    <rPh sb="4" eb="7">
      <t>センモンイン</t>
    </rPh>
    <phoneticPr fontId="3"/>
  </si>
  <si>
    <t>その他</t>
    <rPh sb="2" eb="3">
      <t>タ</t>
    </rPh>
    <phoneticPr fontId="3"/>
  </si>
  <si>
    <t>職種コード</t>
    <rPh sb="0" eb="2">
      <t>ショクシュ</t>
    </rPh>
    <phoneticPr fontId="3"/>
  </si>
  <si>
    <t>第2退職年金制度加入＊</t>
    <rPh sb="0" eb="1">
      <t>ダイ</t>
    </rPh>
    <rPh sb="2" eb="4">
      <t>タイショク</t>
    </rPh>
    <rPh sb="4" eb="6">
      <t>ネンキン</t>
    </rPh>
    <rPh sb="6" eb="8">
      <t>セイド</t>
    </rPh>
    <rPh sb="8" eb="10">
      <t>カニュウ</t>
    </rPh>
    <phoneticPr fontId="3"/>
  </si>
  <si>
    <t>1.有</t>
    <rPh sb="2" eb="3">
      <t>ア</t>
    </rPh>
    <phoneticPr fontId="3"/>
  </si>
  <si>
    <t>無</t>
    <rPh sb="0" eb="1">
      <t>ナ</t>
    </rPh>
    <phoneticPr fontId="3"/>
  </si>
  <si>
    <t>職種名称を入力↓</t>
    <rPh sb="0" eb="2">
      <t>ショクシュ</t>
    </rPh>
    <rPh sb="2" eb="4">
      <t>メイショウ</t>
    </rPh>
    <rPh sb="5" eb="7">
      <t>ニュウリョク</t>
    </rPh>
    <phoneticPr fontId="3"/>
  </si>
  <si>
    <t>検索結果↓</t>
    <rPh sb="0" eb="2">
      <t>ケンサク</t>
    </rPh>
    <rPh sb="2" eb="4">
      <t>ケッカ</t>
    </rPh>
    <phoneticPr fontId="3"/>
  </si>
  <si>
    <t>※ 職種検索フォーム</t>
    <rPh sb="2" eb="4">
      <t>ショクシュ</t>
    </rPh>
    <rPh sb="4" eb="6">
      <t>ケンサク</t>
    </rPh>
    <phoneticPr fontId="3"/>
  </si>
  <si>
    <t>詳細</t>
    <rPh sb="0" eb="2">
      <t>ショウサイ</t>
    </rPh>
    <phoneticPr fontId="3"/>
  </si>
  <si>
    <t>職種名</t>
  </si>
  <si>
    <t>関連職種名</t>
  </si>
  <si>
    <t>園長</t>
    <rPh sb="0" eb="2">
      <t>エンチョウ</t>
    </rPh>
    <phoneticPr fontId="3"/>
  </si>
  <si>
    <t>施設長</t>
  </si>
  <si>
    <t>園長、所長、寮長、院長、管理者</t>
  </si>
  <si>
    <t>所長</t>
    <rPh sb="0" eb="2">
      <t>ショチョウ</t>
    </rPh>
    <phoneticPr fontId="3"/>
  </si>
  <si>
    <t>指導員</t>
  </si>
  <si>
    <t>児童指導員、生活指導員、生活相談員、支援員、精神障害者社会復帰指導員、ソーシャルワーカー 等</t>
  </si>
  <si>
    <t>寮長</t>
    <rPh sb="0" eb="2">
      <t>リョウチョウ</t>
    </rPh>
    <phoneticPr fontId="3"/>
  </si>
  <si>
    <t>保育士</t>
  </si>
  <si>
    <t>保育士、保育教諭、保母、保父、児童生活支援員、児童自立支援専門員 等</t>
  </si>
  <si>
    <t>院長</t>
    <rPh sb="0" eb="2">
      <t>インチョウ</t>
    </rPh>
    <phoneticPr fontId="3"/>
  </si>
  <si>
    <t>介護職員</t>
  </si>
  <si>
    <t>介護職員、寮母、寮父、ケアワーカー 等</t>
  </si>
  <si>
    <t>管理者</t>
    <rPh sb="0" eb="3">
      <t>カンリシャ</t>
    </rPh>
    <phoneticPr fontId="3"/>
  </si>
  <si>
    <t>医師</t>
  </si>
  <si>
    <t>施設長補佐</t>
    <rPh sb="0" eb="3">
      <t>シセツチョウ</t>
    </rPh>
    <rPh sb="3" eb="5">
      <t>ホサ</t>
    </rPh>
    <phoneticPr fontId="3"/>
  </si>
  <si>
    <t>看護師</t>
  </si>
  <si>
    <t>看護師、准看護師、保健師</t>
  </si>
  <si>
    <t>児童指導員</t>
    <rPh sb="0" eb="2">
      <t>ジドウ</t>
    </rPh>
    <rPh sb="2" eb="4">
      <t>シドウ</t>
    </rPh>
    <rPh sb="4" eb="5">
      <t>イン</t>
    </rPh>
    <phoneticPr fontId="3"/>
  </si>
  <si>
    <t>訓練指導員</t>
  </si>
  <si>
    <t>作業指導員、職業指導員、作業療法士、理学療法士、聴能訓練担当職員、言語機能訓練担当職員 等</t>
  </si>
  <si>
    <t>生活指導員</t>
    <rPh sb="0" eb="2">
      <t>セイカツ</t>
    </rPh>
    <rPh sb="2" eb="5">
      <t>シドウイン</t>
    </rPh>
    <phoneticPr fontId="3"/>
  </si>
  <si>
    <t>栄養士</t>
  </si>
  <si>
    <t>生活相談員</t>
    <rPh sb="0" eb="2">
      <t>セイカツ</t>
    </rPh>
    <rPh sb="2" eb="5">
      <t>ソウダンイン</t>
    </rPh>
    <phoneticPr fontId="3"/>
  </si>
  <si>
    <t>調理員</t>
  </si>
  <si>
    <t>調理員、調理師 等</t>
  </si>
  <si>
    <t>支援員</t>
    <rPh sb="0" eb="3">
      <t>シエンイン</t>
    </rPh>
    <phoneticPr fontId="3"/>
  </si>
  <si>
    <t>事務員</t>
  </si>
  <si>
    <t>事務員、事務長、副施設長、副園長</t>
  </si>
  <si>
    <t>精神障害者社会復帰指導員</t>
    <phoneticPr fontId="3"/>
  </si>
  <si>
    <t>介助員</t>
  </si>
  <si>
    <t>ソーシャルワーカー</t>
    <phoneticPr fontId="3"/>
  </si>
  <si>
    <t>ホームヘルパー</t>
  </si>
  <si>
    <t>ホームヘルパー、世話人</t>
  </si>
  <si>
    <t>介護支援専門員</t>
  </si>
  <si>
    <t>介護支援専門員、ケアマネージャー</t>
  </si>
  <si>
    <t>指導員補助</t>
    <rPh sb="0" eb="3">
      <t>シドウイン</t>
    </rPh>
    <rPh sb="3" eb="5">
      <t>ホジョ</t>
    </rPh>
    <phoneticPr fontId="3"/>
  </si>
  <si>
    <t>その他</t>
  </si>
  <si>
    <t>運転手、用務員、薬剤師、守衛、清掃員、ボイラー技師 等　上記いずれの職種にも該当しないもの</t>
  </si>
  <si>
    <t>※「●●補助」という職種の場合は、●●部分に該当する職種を選択してください。</t>
    <rPh sb="19" eb="21">
      <t>ブブン</t>
    </rPh>
    <rPh sb="22" eb="24">
      <t>ガイトウ</t>
    </rPh>
    <phoneticPr fontId="3"/>
  </si>
  <si>
    <t>保育士補助</t>
    <rPh sb="0" eb="3">
      <t>ホイクシ</t>
    </rPh>
    <rPh sb="3" eb="5">
      <t>ホジョ</t>
    </rPh>
    <phoneticPr fontId="3"/>
  </si>
  <si>
    <t>保育教諭</t>
    <rPh sb="0" eb="4">
      <t>ホイクキョウユ</t>
    </rPh>
    <phoneticPr fontId="3"/>
  </si>
  <si>
    <t>保母</t>
    <rPh sb="0" eb="2">
      <t>ホボ</t>
    </rPh>
    <phoneticPr fontId="3"/>
  </si>
  <si>
    <t>保父</t>
    <rPh sb="0" eb="2">
      <t>ホフ</t>
    </rPh>
    <phoneticPr fontId="3"/>
  </si>
  <si>
    <t>児童生活指導員</t>
    <rPh sb="0" eb="4">
      <t>ジドウセイカツ</t>
    </rPh>
    <rPh sb="4" eb="7">
      <t>シドウイン</t>
    </rPh>
    <phoneticPr fontId="3"/>
  </si>
  <si>
    <t>児童自立支援専門員</t>
    <rPh sb="0" eb="4">
      <t>ジドウジリツ</t>
    </rPh>
    <rPh sb="4" eb="6">
      <t>シエン</t>
    </rPh>
    <rPh sb="6" eb="9">
      <t>センモンイン</t>
    </rPh>
    <phoneticPr fontId="3"/>
  </si>
  <si>
    <t>介護職員</t>
    <rPh sb="0" eb="4">
      <t>カイゴショクイン</t>
    </rPh>
    <phoneticPr fontId="3"/>
  </si>
  <si>
    <t>寮母</t>
    <rPh sb="0" eb="2">
      <t>リョウボ</t>
    </rPh>
    <phoneticPr fontId="3"/>
  </si>
  <si>
    <t>寮父</t>
    <rPh sb="0" eb="1">
      <t>リョウ</t>
    </rPh>
    <rPh sb="1" eb="2">
      <t>チチ</t>
    </rPh>
    <phoneticPr fontId="3"/>
  </si>
  <si>
    <t>ケアワーカー</t>
    <phoneticPr fontId="3"/>
  </si>
  <si>
    <t>介護補助</t>
    <rPh sb="0" eb="2">
      <t>カイゴ</t>
    </rPh>
    <rPh sb="2" eb="4">
      <t>ホジョ</t>
    </rPh>
    <phoneticPr fontId="3"/>
  </si>
  <si>
    <t>介護士補助</t>
    <rPh sb="0" eb="2">
      <t>カイゴ</t>
    </rPh>
    <rPh sb="2" eb="3">
      <t>シ</t>
    </rPh>
    <rPh sb="3" eb="5">
      <t>ホジョ</t>
    </rPh>
    <phoneticPr fontId="3"/>
  </si>
  <si>
    <t>准看護師</t>
    <rPh sb="0" eb="4">
      <t>ジュンカンゴシ</t>
    </rPh>
    <phoneticPr fontId="3"/>
  </si>
  <si>
    <t>保健師</t>
    <rPh sb="0" eb="3">
      <t>ホケンシ</t>
    </rPh>
    <phoneticPr fontId="3"/>
  </si>
  <si>
    <t>訓練指導員</t>
    <rPh sb="0" eb="2">
      <t>クンレン</t>
    </rPh>
    <rPh sb="2" eb="4">
      <t>シドウ</t>
    </rPh>
    <rPh sb="4" eb="5">
      <t>イン</t>
    </rPh>
    <phoneticPr fontId="3"/>
  </si>
  <si>
    <t>作業指導員</t>
    <rPh sb="0" eb="2">
      <t>サギョウ</t>
    </rPh>
    <rPh sb="2" eb="5">
      <t>シドウイン</t>
    </rPh>
    <phoneticPr fontId="3"/>
  </si>
  <si>
    <t>職業指導員</t>
    <phoneticPr fontId="3"/>
  </si>
  <si>
    <t>理学療法士</t>
    <phoneticPr fontId="3"/>
  </si>
  <si>
    <t>作業療法士</t>
    <phoneticPr fontId="3"/>
  </si>
  <si>
    <t>聴能訓練担当職員</t>
    <phoneticPr fontId="3"/>
  </si>
  <si>
    <t>言語機能訓練担当職員</t>
    <phoneticPr fontId="3"/>
  </si>
  <si>
    <t>調理師</t>
    <phoneticPr fontId="3"/>
  </si>
  <si>
    <t>調理師補助</t>
    <rPh sb="3" eb="5">
      <t>ホジョ</t>
    </rPh>
    <phoneticPr fontId="3"/>
  </si>
  <si>
    <t>事務員補助</t>
    <rPh sb="0" eb="3">
      <t>ジムイン</t>
    </rPh>
    <rPh sb="3" eb="5">
      <t>ホジョ</t>
    </rPh>
    <phoneticPr fontId="3"/>
  </si>
  <si>
    <t>事務長</t>
    <phoneticPr fontId="3"/>
  </si>
  <si>
    <t>副施設長</t>
    <phoneticPr fontId="3"/>
  </si>
  <si>
    <t>副園長</t>
    <phoneticPr fontId="3"/>
  </si>
  <si>
    <t>事務長補佐</t>
    <rPh sb="3" eb="5">
      <t>ホサ</t>
    </rPh>
    <phoneticPr fontId="3"/>
  </si>
  <si>
    <t>介助員</t>
    <rPh sb="0" eb="3">
      <t>カイジョイン</t>
    </rPh>
    <phoneticPr fontId="3"/>
  </si>
  <si>
    <t>世話人</t>
    <phoneticPr fontId="3"/>
  </si>
  <si>
    <t>介護支援専門員</t>
    <rPh sb="0" eb="2">
      <t>カイゴ</t>
    </rPh>
    <rPh sb="2" eb="7">
      <t>シエンセンモンイン</t>
    </rPh>
    <phoneticPr fontId="3"/>
  </si>
  <si>
    <t>ケアマネージャー</t>
    <phoneticPr fontId="3"/>
  </si>
  <si>
    <t>ケアマネ</t>
    <phoneticPr fontId="3"/>
  </si>
  <si>
    <t>運転手</t>
    <rPh sb="0" eb="3">
      <t>ウンテンシュ</t>
    </rPh>
    <phoneticPr fontId="3"/>
  </si>
  <si>
    <t>用務員</t>
    <phoneticPr fontId="3"/>
  </si>
  <si>
    <t>薬剤師</t>
    <phoneticPr fontId="3"/>
  </si>
  <si>
    <t>守衛</t>
    <phoneticPr fontId="3"/>
  </si>
  <si>
    <t>清掃員</t>
    <phoneticPr fontId="3"/>
  </si>
  <si>
    <t>ボイラー技師</t>
    <phoneticPr fontId="3"/>
  </si>
  <si>
    <t>和暦チェック用</t>
    <rPh sb="0" eb="2">
      <t>ワレキ</t>
    </rPh>
    <rPh sb="6" eb="7">
      <t>ヨウ</t>
    </rPh>
    <phoneticPr fontId="3"/>
  </si>
  <si>
    <r>
      <t>年齢チェック</t>
    </r>
    <r>
      <rPr>
        <b/>
        <sz val="6"/>
        <color theme="1"/>
        <rFont val="BIZ UDゴシック"/>
        <family val="3"/>
        <charset val="128"/>
      </rPr>
      <t>(加入日時点）</t>
    </r>
    <rPh sb="0" eb="2">
      <t>ネンレイ</t>
    </rPh>
    <rPh sb="7" eb="9">
      <t>カニュウ</t>
    </rPh>
    <rPh sb="9" eb="10">
      <t>ニチ</t>
    </rPh>
    <rPh sb="10" eb="12">
      <t>ジテン</t>
    </rPh>
    <phoneticPr fontId="3"/>
  </si>
  <si>
    <t>職員出資金</t>
    <rPh sb="0" eb="2">
      <t>ショクイン</t>
    </rPh>
    <rPh sb="2" eb="5">
      <t>シュツシキン</t>
    </rPh>
    <phoneticPr fontId="3"/>
  </si>
  <si>
    <t>拠出しない</t>
    <rPh sb="0" eb="2">
      <t>キョシュツ</t>
    </rPh>
    <phoneticPr fontId="3"/>
  </si>
  <si>
    <t>●</t>
    <phoneticPr fontId="3"/>
  </si>
  <si>
    <t>補助様式</t>
    <rPh sb="0" eb="2">
      <t>ホジョ</t>
    </rPh>
    <rPh sb="2" eb="4">
      <t>ヨウシキ</t>
    </rPh>
    <phoneticPr fontId="3"/>
  </si>
  <si>
    <t>■ 退職者情報-入力フォーム</t>
    <rPh sb="2" eb="4">
      <t>タイショク</t>
    </rPh>
    <rPh sb="4" eb="5">
      <t>シャ</t>
    </rPh>
    <rPh sb="5" eb="7">
      <t>ジョウホウ</t>
    </rPh>
    <rPh sb="8" eb="10">
      <t>ニュウリョク</t>
    </rPh>
    <phoneticPr fontId="3"/>
  </si>
  <si>
    <t>退職届</t>
    <rPh sb="0" eb="2">
      <t>タイショク</t>
    </rPh>
    <rPh sb="2" eb="3">
      <t>トドケ</t>
    </rPh>
    <phoneticPr fontId="3"/>
  </si>
  <si>
    <t>職員番号</t>
    <rPh sb="0" eb="4">
      <t>ショクインバンゴウ</t>
    </rPh>
    <phoneticPr fontId="3"/>
  </si>
  <si>
    <t>退職者氏名</t>
    <rPh sb="0" eb="2">
      <t>タイショク</t>
    </rPh>
    <rPh sb="2" eb="3">
      <t>シャ</t>
    </rPh>
    <rPh sb="3" eb="5">
      <t>シメイ</t>
    </rPh>
    <phoneticPr fontId="3"/>
  </si>
  <si>
    <t>退職理由＊</t>
    <rPh sb="0" eb="2">
      <t>タイショク</t>
    </rPh>
    <rPh sb="2" eb="4">
      <t>リユウ</t>
    </rPh>
    <phoneticPr fontId="3"/>
  </si>
  <si>
    <t>普通退職</t>
    <rPh sb="0" eb="2">
      <t>フツウ</t>
    </rPh>
    <rPh sb="2" eb="4">
      <t>タイショク</t>
    </rPh>
    <phoneticPr fontId="3"/>
  </si>
  <si>
    <t>死亡退職</t>
    <rPh sb="0" eb="2">
      <t>シボウ</t>
    </rPh>
    <rPh sb="2" eb="4">
      <t>タイショク</t>
    </rPh>
    <phoneticPr fontId="3"/>
  </si>
  <si>
    <t>退職年月日</t>
    <rPh sb="0" eb="2">
      <t>タイショク</t>
    </rPh>
    <rPh sb="2" eb="5">
      <t>ネンガッピ</t>
    </rPh>
    <phoneticPr fontId="3"/>
  </si>
  <si>
    <t>旧姓</t>
    <rPh sb="0" eb="2">
      <t>キュウセイ</t>
    </rPh>
    <phoneticPr fontId="3"/>
  </si>
  <si>
    <t>請求書</t>
    <rPh sb="0" eb="3">
      <t>セイキュウショ</t>
    </rPh>
    <phoneticPr fontId="3"/>
  </si>
  <si>
    <t>請求内容＊</t>
    <rPh sb="0" eb="4">
      <t>セイキュウナイヨウ</t>
    </rPh>
    <phoneticPr fontId="3"/>
  </si>
  <si>
    <t>就職年月日</t>
    <rPh sb="0" eb="2">
      <t>シュウショク</t>
    </rPh>
    <rPh sb="2" eb="5">
      <t>ネンガッピ</t>
    </rPh>
    <phoneticPr fontId="3"/>
  </si>
  <si>
    <t>有</t>
    <rPh sb="0" eb="1">
      <t>アリ</t>
    </rPh>
    <phoneticPr fontId="3"/>
  </si>
  <si>
    <t>金融機関名</t>
    <rPh sb="0" eb="2">
      <t>キンユウ</t>
    </rPh>
    <rPh sb="2" eb="4">
      <t>キカン</t>
    </rPh>
    <rPh sb="4" eb="5">
      <t>メイ</t>
    </rPh>
    <phoneticPr fontId="3"/>
  </si>
  <si>
    <t>支店名</t>
    <rPh sb="0" eb="3">
      <t>シテンメイ</t>
    </rPh>
    <phoneticPr fontId="3"/>
  </si>
  <si>
    <t>支店番号</t>
    <rPh sb="0" eb="2">
      <t>シテン</t>
    </rPh>
    <rPh sb="2" eb="4">
      <t>バンゴウ</t>
    </rPh>
    <phoneticPr fontId="3"/>
  </si>
  <si>
    <t>預金種目＊</t>
    <rPh sb="0" eb="4">
      <t>ヨキンシュモク</t>
    </rPh>
    <phoneticPr fontId="3"/>
  </si>
  <si>
    <t>普通</t>
    <rPh sb="0" eb="2">
      <t>フツウ</t>
    </rPh>
    <phoneticPr fontId="3"/>
  </si>
  <si>
    <t>当座</t>
    <rPh sb="0" eb="2">
      <t>トウザ</t>
    </rPh>
    <phoneticPr fontId="3"/>
  </si>
  <si>
    <t>口座番号</t>
    <rPh sb="0" eb="2">
      <t>コウザ</t>
    </rPh>
    <rPh sb="2" eb="4">
      <t>バンゴウ</t>
    </rPh>
    <phoneticPr fontId="3"/>
  </si>
  <si>
    <t>口座名義-カナ</t>
    <rPh sb="0" eb="2">
      <t>コウザ</t>
    </rPh>
    <rPh sb="2" eb="4">
      <t>メイギ</t>
    </rPh>
    <phoneticPr fontId="3"/>
  </si>
  <si>
    <t>口座名義-漢字</t>
    <rPh sb="0" eb="2">
      <t>コウザ</t>
    </rPh>
    <rPh sb="2" eb="4">
      <t>メイギ</t>
    </rPh>
    <rPh sb="5" eb="7">
      <t>カンジ</t>
    </rPh>
    <phoneticPr fontId="3"/>
  </si>
  <si>
    <t>退職者住所-〒</t>
    <rPh sb="0" eb="2">
      <t>タイショク</t>
    </rPh>
    <rPh sb="2" eb="3">
      <t>シャ</t>
    </rPh>
    <rPh sb="3" eb="5">
      <t>ジュウショ</t>
    </rPh>
    <phoneticPr fontId="3"/>
  </si>
  <si>
    <t>退職者住所</t>
    <rPh sb="0" eb="2">
      <t>タイショク</t>
    </rPh>
    <rPh sb="2" eb="3">
      <t>シャ</t>
    </rPh>
    <rPh sb="3" eb="5">
      <t>ジュウショ</t>
    </rPh>
    <phoneticPr fontId="3"/>
  </si>
  <si>
    <t>共済会貸付残高＊</t>
    <phoneticPr fontId="3"/>
  </si>
  <si>
    <t>退職一時金</t>
    <rPh sb="0" eb="2">
      <t>タイショク</t>
    </rPh>
    <rPh sb="2" eb="5">
      <t>イチジキン</t>
    </rPh>
    <phoneticPr fontId="3"/>
  </si>
  <si>
    <t>退職年金</t>
    <rPh sb="0" eb="2">
      <t>タイショク</t>
    </rPh>
    <rPh sb="2" eb="3">
      <t>ネン</t>
    </rPh>
    <rPh sb="3" eb="4">
      <t>キン</t>
    </rPh>
    <phoneticPr fontId="3"/>
  </si>
  <si>
    <t>退職時年齢</t>
    <rPh sb="0" eb="3">
      <t>タイショクジ</t>
    </rPh>
    <rPh sb="3" eb="5">
      <t>ネンレイ</t>
    </rPh>
    <phoneticPr fontId="3"/>
  </si>
  <si>
    <t>個人情報取扱いに関わる同意届</t>
    <rPh sb="0" eb="4">
      <t>コジンジョウホウ</t>
    </rPh>
    <rPh sb="4" eb="6">
      <t>トリアツカ</t>
    </rPh>
    <rPh sb="8" eb="9">
      <t>カカ</t>
    </rPh>
    <rPh sb="11" eb="13">
      <t>ドウイ</t>
    </rPh>
    <rPh sb="13" eb="14">
      <t>トドケ</t>
    </rPh>
    <phoneticPr fontId="3"/>
  </si>
  <si>
    <t>様式作成</t>
    <rPh sb="0" eb="2">
      <t>ヨウシキ</t>
    </rPh>
    <rPh sb="2" eb="4">
      <t>サクセイ</t>
    </rPh>
    <phoneticPr fontId="3"/>
  </si>
  <si>
    <t>1.拠出する</t>
    <rPh sb="2" eb="4">
      <t>キョシュツ</t>
    </rPh>
    <phoneticPr fontId="3"/>
  </si>
  <si>
    <t>■ 様式作成補助ツールについて</t>
    <rPh sb="2" eb="4">
      <t>ヨウシキ</t>
    </rPh>
    <rPh sb="4" eb="6">
      <t>サクセイ</t>
    </rPh>
    <rPh sb="6" eb="8">
      <t>ホジョ</t>
    </rPh>
    <phoneticPr fontId="3"/>
  </si>
  <si>
    <t>「基礎情報」シートに、法人、施設情報を入力してください。</t>
    <rPh sb="1" eb="3">
      <t>キソ</t>
    </rPh>
    <rPh sb="3" eb="5">
      <t>ジョウホウ</t>
    </rPh>
    <rPh sb="11" eb="13">
      <t>ホウジン</t>
    </rPh>
    <rPh sb="14" eb="16">
      <t>シセツ</t>
    </rPh>
    <rPh sb="16" eb="18">
      <t>ジョウホウ</t>
    </rPh>
    <rPh sb="19" eb="21">
      <t>ニュウリョク</t>
    </rPh>
    <phoneticPr fontId="3"/>
  </si>
  <si>
    <r>
      <t>・こちらは入力補助を行うものであり、</t>
    </r>
    <r>
      <rPr>
        <b/>
        <u/>
        <sz val="9"/>
        <color rgb="FFFF0000"/>
        <rFont val="BIZ UDゴシック"/>
        <family val="3"/>
        <charset val="128"/>
      </rPr>
      <t>入力によって登録が完了するものではありません</t>
    </r>
    <r>
      <rPr>
        <b/>
        <sz val="9"/>
        <rFont val="BIZ UDゴシック"/>
        <family val="3"/>
        <charset val="128"/>
      </rPr>
      <t>のでご注意ください。</t>
    </r>
    <rPh sb="5" eb="7">
      <t>ニュウリョク</t>
    </rPh>
    <rPh sb="7" eb="9">
      <t>ホジョ</t>
    </rPh>
    <rPh sb="10" eb="11">
      <t>オコナ</t>
    </rPh>
    <rPh sb="18" eb="20">
      <t>ニュウリョク</t>
    </rPh>
    <rPh sb="24" eb="26">
      <t>トウロク</t>
    </rPh>
    <rPh sb="27" eb="29">
      <t>カンリョウ</t>
    </rPh>
    <rPh sb="43" eb="45">
      <t>チュウイ</t>
    </rPh>
    <phoneticPr fontId="3"/>
  </si>
  <si>
    <t>・このファイル内で作成できる様式の、会員・施設情報欄に表示するデータとなります。</t>
    <rPh sb="7" eb="8">
      <t>ナイ</t>
    </rPh>
    <rPh sb="9" eb="11">
      <t>サクセイ</t>
    </rPh>
    <rPh sb="14" eb="16">
      <t>ヨウシキ</t>
    </rPh>
    <rPh sb="18" eb="20">
      <t>カイイン</t>
    </rPh>
    <rPh sb="21" eb="23">
      <t>シセツ</t>
    </rPh>
    <rPh sb="23" eb="25">
      <t>ジョウホウ</t>
    </rPh>
    <rPh sb="25" eb="26">
      <t>ラン</t>
    </rPh>
    <rPh sb="27" eb="29">
      <t>ヒョウジ</t>
    </rPh>
    <phoneticPr fontId="3"/>
  </si>
  <si>
    <t>①「加入-入力フォーム」シートに、職員情報を入力してください。</t>
    <rPh sb="2" eb="4">
      <t>カニュウ</t>
    </rPh>
    <rPh sb="5" eb="7">
      <t>ニュウリョク</t>
    </rPh>
    <rPh sb="17" eb="19">
      <t>ショクイン</t>
    </rPh>
    <rPh sb="19" eb="21">
      <t>ジョウホウ</t>
    </rPh>
    <rPh sb="22" eb="24">
      <t>ニュウリョク</t>
    </rPh>
    <phoneticPr fontId="3"/>
  </si>
  <si>
    <t>・一度に、最大20名までの情報が入力できます。</t>
    <rPh sb="1" eb="3">
      <t>イチド</t>
    </rPh>
    <rPh sb="5" eb="7">
      <t>サイダイ</t>
    </rPh>
    <rPh sb="9" eb="10">
      <t>メイ</t>
    </rPh>
    <rPh sb="13" eb="15">
      <t>ジョウホウ</t>
    </rPh>
    <rPh sb="16" eb="18">
      <t>ニュウリョク</t>
    </rPh>
    <phoneticPr fontId="3"/>
  </si>
  <si>
    <t>② 「第9号－加入届」シートで、印刷したい内容の”印刷番号”を入力してください。</t>
    <phoneticPr fontId="3"/>
  </si>
  <si>
    <t>施</t>
  </si>
  <si>
    <t>設</t>
  </si>
  <si>
    <t>号</t>
  </si>
  <si>
    <t>③ 入力内容を確認し、A4×縦で印刷してください</t>
    <rPh sb="2" eb="4">
      <t>ニュウリョク</t>
    </rPh>
    <rPh sb="4" eb="6">
      <t>ナイヨウ</t>
    </rPh>
    <rPh sb="7" eb="9">
      <t>カクニン</t>
    </rPh>
    <rPh sb="14" eb="15">
      <t>タテ</t>
    </rPh>
    <rPh sb="16" eb="18">
      <t>インサツ</t>
    </rPh>
    <phoneticPr fontId="3"/>
  </si>
  <si>
    <r>
      <rPr>
        <sz val="7"/>
        <color theme="0"/>
        <rFont val="BIZ UD明朝 Medium"/>
        <family val="1"/>
        <charset val="128"/>
      </rPr>
      <t>□</t>
    </r>
    <r>
      <rPr>
        <sz val="7"/>
        <color theme="1"/>
        <rFont val="BIZ UD明朝 Medium"/>
        <family val="1"/>
        <charset val="128"/>
      </rPr>
      <t xml:space="preserve"> 銀　　行 　</t>
    </r>
    <r>
      <rPr>
        <sz val="7"/>
        <color theme="0"/>
        <rFont val="BIZ UD明朝 Medium"/>
        <family val="1"/>
        <charset val="128"/>
      </rPr>
      <t>□</t>
    </r>
    <r>
      <rPr>
        <sz val="7"/>
        <color theme="1"/>
        <rFont val="BIZ UD明朝 Medium"/>
        <family val="1"/>
        <charset val="128"/>
      </rPr>
      <t xml:space="preserve"> 信用組合
</t>
    </r>
    <r>
      <rPr>
        <sz val="7"/>
        <color theme="0"/>
        <rFont val="BIZ UD明朝 Medium"/>
        <family val="1"/>
        <charset val="128"/>
      </rPr>
      <t>□</t>
    </r>
    <r>
      <rPr>
        <sz val="7"/>
        <color theme="1"/>
        <rFont val="BIZ UD明朝 Medium"/>
        <family val="1"/>
        <charset val="128"/>
      </rPr>
      <t xml:space="preserve"> 信用金庫 　</t>
    </r>
    <r>
      <rPr>
        <sz val="7"/>
        <color theme="0"/>
        <rFont val="BIZ UD明朝 Medium"/>
        <family val="1"/>
        <charset val="128"/>
      </rPr>
      <t>□</t>
    </r>
    <r>
      <rPr>
        <sz val="7"/>
        <color theme="1"/>
        <rFont val="BIZ UD明朝 Medium"/>
        <family val="1"/>
        <charset val="128"/>
      </rPr>
      <t xml:space="preserve"> 協同組合</t>
    </r>
    <phoneticPr fontId="3"/>
  </si>
  <si>
    <r>
      <t>④ 印刷後、用紙下半分の「個人情報取扱いに関わる同意届」について加入職員へ説明を行い、</t>
    </r>
    <r>
      <rPr>
        <b/>
        <u/>
        <sz val="11"/>
        <color rgb="FFFF0000"/>
        <rFont val="BIZ UDゴシック"/>
        <family val="3"/>
        <charset val="128"/>
      </rPr>
      <t>必ず自筆で氏名を記入し、押印</t>
    </r>
    <r>
      <rPr>
        <b/>
        <sz val="11"/>
        <color rgb="FF0000FF"/>
        <rFont val="BIZ UDゴシック"/>
        <family val="3"/>
        <charset val="128"/>
      </rPr>
      <t>してください</t>
    </r>
    <rPh sb="2" eb="4">
      <t>インサツ</t>
    </rPh>
    <rPh sb="4" eb="5">
      <t>アト</t>
    </rPh>
    <rPh sb="6" eb="8">
      <t>ヨウシ</t>
    </rPh>
    <rPh sb="8" eb="11">
      <t>シタハンブン</t>
    </rPh>
    <rPh sb="32" eb="34">
      <t>カニュウ</t>
    </rPh>
    <rPh sb="34" eb="36">
      <t>ショクイン</t>
    </rPh>
    <rPh sb="37" eb="39">
      <t>セツメイ</t>
    </rPh>
    <rPh sb="40" eb="41">
      <t>オコナ</t>
    </rPh>
    <rPh sb="43" eb="44">
      <t>カナラ</t>
    </rPh>
    <rPh sb="45" eb="47">
      <t>ジヒツ</t>
    </rPh>
    <rPh sb="48" eb="50">
      <t>シメイ</t>
    </rPh>
    <rPh sb="51" eb="53">
      <t>キニュウ</t>
    </rPh>
    <rPh sb="55" eb="57">
      <t>オウイン</t>
    </rPh>
    <phoneticPr fontId="3"/>
  </si>
  <si>
    <t>②「第13号－退職届」シートで、印刷したい内容の”印刷番号”を入力してください。</t>
    <phoneticPr fontId="3"/>
  </si>
  <si>
    <t>◆</t>
    <phoneticPr fontId="3"/>
  </si>
  <si>
    <t>■ 基礎情報</t>
    <rPh sb="2" eb="4">
      <t>キソ</t>
    </rPh>
    <rPh sb="4" eb="6">
      <t>ジョウホウ</t>
    </rPh>
    <phoneticPr fontId="3"/>
  </si>
  <si>
    <t>こ</t>
    <phoneticPr fontId="3"/>
  </si>
  <si>
    <t>・退職届だけを申請する場合は、印刷番号を入力して印刷・押印の上、共済会へ郵送してください。</t>
    <rPh sb="1" eb="3">
      <t>タイショク</t>
    </rPh>
    <rPh sb="3" eb="4">
      <t>トドケ</t>
    </rPh>
    <rPh sb="7" eb="9">
      <t>シンセイ</t>
    </rPh>
    <rPh sb="11" eb="13">
      <t>バアイ</t>
    </rPh>
    <rPh sb="15" eb="17">
      <t>インサツ</t>
    </rPh>
    <rPh sb="17" eb="19">
      <t>バンゴウ</t>
    </rPh>
    <rPh sb="20" eb="22">
      <t>ニュウリョク</t>
    </rPh>
    <rPh sb="24" eb="26">
      <t>インサツ</t>
    </rPh>
    <rPh sb="27" eb="29">
      <t>オウイン</t>
    </rPh>
    <rPh sb="30" eb="31">
      <t>ウエ</t>
    </rPh>
    <rPh sb="32" eb="35">
      <t>キョウサイカイ</t>
    </rPh>
    <rPh sb="36" eb="38">
      <t>ユウソウ</t>
    </rPh>
    <phoneticPr fontId="3"/>
  </si>
  <si>
    <t>■ 加入者情報 - 入力フォーム</t>
    <rPh sb="2" eb="4">
      <t>カニュウ</t>
    </rPh>
    <rPh sb="4" eb="5">
      <t>モノ</t>
    </rPh>
    <rPh sb="5" eb="7">
      <t>ジョウホウ</t>
    </rPh>
    <rPh sb="10" eb="12">
      <t>ニュウリョク</t>
    </rPh>
    <phoneticPr fontId="3"/>
  </si>
  <si>
    <r>
      <t>【 源泉徴収票添付の同意確認 】</t>
    </r>
    <r>
      <rPr>
        <sz val="6"/>
        <color theme="1"/>
        <rFont val="BIZ UD明朝 Medium"/>
        <family val="1"/>
        <charset val="128"/>
      </rPr>
      <t>共済会が代行作成する退職所得源泉徴収票を、福祉医療機構退職金請求書類へ添付を行うことに</t>
    </r>
    <r>
      <rPr>
        <u/>
        <sz val="6"/>
        <color theme="1"/>
        <rFont val="BIZ UD明朝 Medium"/>
        <family val="1"/>
        <charset val="128"/>
      </rPr>
      <t>同意しない場合のみ</t>
    </r>
    <r>
      <rPr>
        <sz val="6"/>
        <color theme="1"/>
        <rFont val="BIZ UD明朝 Medium"/>
        <family val="1"/>
        <charset val="128"/>
      </rPr>
      <t>チェック</t>
    </r>
    <r>
      <rPr>
        <sz val="7"/>
        <color theme="1"/>
        <rFont val="BIZ UD明朝 Medium"/>
        <family val="1"/>
        <charset val="128"/>
      </rPr>
      <t>→</t>
    </r>
    <rPh sb="2" eb="4">
      <t>ゲンセン</t>
    </rPh>
    <rPh sb="4" eb="7">
      <t>チョウシュウヒョウ</t>
    </rPh>
    <rPh sb="7" eb="9">
      <t>テンプ</t>
    </rPh>
    <rPh sb="10" eb="12">
      <t>ドウイ</t>
    </rPh>
    <rPh sb="12" eb="14">
      <t>カクニン</t>
    </rPh>
    <rPh sb="16" eb="19">
      <t>キョウサイカイ</t>
    </rPh>
    <rPh sb="20" eb="22">
      <t>ダイコウ</t>
    </rPh>
    <rPh sb="22" eb="24">
      <t>サクセイ</t>
    </rPh>
    <rPh sb="26" eb="28">
      <t>タイショク</t>
    </rPh>
    <rPh sb="28" eb="30">
      <t>ショトク</t>
    </rPh>
    <rPh sb="30" eb="32">
      <t>ゲンセン</t>
    </rPh>
    <rPh sb="32" eb="35">
      <t>チョウシュウヒョウ</t>
    </rPh>
    <rPh sb="37" eb="39">
      <t>フクシ</t>
    </rPh>
    <rPh sb="39" eb="41">
      <t>イリョウ</t>
    </rPh>
    <rPh sb="41" eb="43">
      <t>キコウ</t>
    </rPh>
    <rPh sb="43" eb="45">
      <t>タイショク</t>
    </rPh>
    <rPh sb="45" eb="46">
      <t>キン</t>
    </rPh>
    <rPh sb="46" eb="48">
      <t>セイキュウ</t>
    </rPh>
    <rPh sb="48" eb="50">
      <t>ショルイ</t>
    </rPh>
    <rPh sb="51" eb="53">
      <t>テンプ</t>
    </rPh>
    <rPh sb="54" eb="55">
      <t>オコナ</t>
    </rPh>
    <rPh sb="59" eb="61">
      <t>ドウイ</t>
    </rPh>
    <rPh sb="64" eb="66">
      <t>バアイ</t>
    </rPh>
    <phoneticPr fontId="3"/>
  </si>
  <si>
    <t>・印刷番号の選択欄は、右図の赤枠部分となります</t>
    <rPh sb="1" eb="3">
      <t>インサツ</t>
    </rPh>
    <rPh sb="3" eb="5">
      <t>バンゴウ</t>
    </rPh>
    <rPh sb="6" eb="8">
      <t>センタク</t>
    </rPh>
    <rPh sb="8" eb="9">
      <t>ラン</t>
    </rPh>
    <rPh sb="11" eb="12">
      <t>ミギ</t>
    </rPh>
    <rPh sb="12" eb="13">
      <t>ズ</t>
    </rPh>
    <rPh sb="14" eb="15">
      <t>アカ</t>
    </rPh>
    <rPh sb="15" eb="16">
      <t>ワク</t>
    </rPh>
    <rPh sb="16" eb="18">
      <t>ブブン</t>
    </rPh>
    <phoneticPr fontId="3"/>
  </si>
  <si>
    <t>・入力間違いが多い項目や、誤りの可能性が高いと考えられる項目には、メッセージが表示されます
　↓
内容を再度確認して、必要であれば訂正してください。</t>
    <rPh sb="1" eb="3">
      <t>ニュウリョク</t>
    </rPh>
    <rPh sb="3" eb="5">
      <t>マチガ</t>
    </rPh>
    <rPh sb="7" eb="8">
      <t>オオ</t>
    </rPh>
    <rPh sb="9" eb="11">
      <t>コウモク</t>
    </rPh>
    <rPh sb="13" eb="14">
      <t>アヤマ</t>
    </rPh>
    <rPh sb="16" eb="19">
      <t>カノウセイ</t>
    </rPh>
    <rPh sb="20" eb="21">
      <t>タカ</t>
    </rPh>
    <rPh sb="23" eb="24">
      <t>カンガ</t>
    </rPh>
    <rPh sb="28" eb="30">
      <t>コウモク</t>
    </rPh>
    <rPh sb="39" eb="41">
      <t>ヒョウジ</t>
    </rPh>
    <rPh sb="49" eb="51">
      <t>ナイヨウ</t>
    </rPh>
    <rPh sb="52" eb="54">
      <t>サイド</t>
    </rPh>
    <rPh sb="54" eb="56">
      <t>カクニン</t>
    </rPh>
    <rPh sb="59" eb="61">
      <t>ヒツヨウ</t>
    </rPh>
    <rPh sb="65" eb="67">
      <t>テイセイ</t>
    </rPh>
    <phoneticPr fontId="3"/>
  </si>
  <si>
    <t>● ご注意ください</t>
    <rPh sb="3" eb="5">
      <t>チュウイ</t>
    </rPh>
    <phoneticPr fontId="3"/>
  </si>
  <si>
    <t>表示部分のフォント変更ができます。</t>
    <rPh sb="0" eb="2">
      <t>ヒョウジ</t>
    </rPh>
    <rPh sb="2" eb="4">
      <t>ブブン</t>
    </rPh>
    <rPh sb="9" eb="11">
      <t>ヘンコウ</t>
    </rPh>
    <phoneticPr fontId="3"/>
  </si>
  <si>
    <t>数式のエラーなどがあった場合、予告なくデータを差し替えることがあります。</t>
    <phoneticPr fontId="3"/>
  </si>
  <si>
    <t>● 最初に行う作業、共通内容</t>
    <rPh sb="2" eb="4">
      <t>サイショ</t>
    </rPh>
    <rPh sb="5" eb="6">
      <t>オコナ</t>
    </rPh>
    <rPh sb="7" eb="9">
      <t>サギョウ</t>
    </rPh>
    <rPh sb="10" eb="12">
      <t>キョウツウ</t>
    </rPh>
    <rPh sb="12" eb="14">
      <t>ナイヨウ</t>
    </rPh>
    <phoneticPr fontId="3"/>
  </si>
  <si>
    <r>
      <rPr>
        <b/>
        <u/>
        <sz val="11"/>
        <color theme="3"/>
        <rFont val="BIZ UDゴシック"/>
        <family val="3"/>
        <charset val="128"/>
      </rPr>
      <t>黄色の網掛け部分</t>
    </r>
    <r>
      <rPr>
        <b/>
        <sz val="11"/>
        <color theme="3"/>
        <rFont val="BIZ UDゴシック"/>
        <family val="3"/>
        <charset val="128"/>
      </rPr>
      <t>が、入力が必要となる項目です。</t>
    </r>
    <rPh sb="0" eb="2">
      <t>キイロ</t>
    </rPh>
    <rPh sb="3" eb="5">
      <t>アミカ</t>
    </rPh>
    <rPh sb="6" eb="8">
      <t>ブブン</t>
    </rPh>
    <rPh sb="10" eb="12">
      <t>ニュウリョク</t>
    </rPh>
    <rPh sb="13" eb="15">
      <t>ヒツヨウ</t>
    </rPh>
    <rPh sb="18" eb="20">
      <t>コウモク</t>
    </rPh>
    <phoneticPr fontId="3"/>
  </si>
  <si>
    <r>
      <t xml:space="preserve">数式を消してしまった、シートに不具合がある場合は、お手数ですが再度ダウンロードをして作業をお願いします。
</t>
    </r>
    <r>
      <rPr>
        <b/>
        <sz val="10"/>
        <color theme="3"/>
        <rFont val="BIZ UDゴシック"/>
        <family val="3"/>
        <charset val="128"/>
      </rPr>
      <t>※ 再ダウンロードの場合、登録した情報は全てリセットされますので、ご了承ください。</t>
    </r>
    <rPh sb="31" eb="33">
      <t>サイド</t>
    </rPh>
    <rPh sb="42" eb="44">
      <t>サギョウ</t>
    </rPh>
    <rPh sb="70" eb="72">
      <t>ジョウホウ</t>
    </rPh>
    <rPh sb="73" eb="74">
      <t>スベ</t>
    </rPh>
    <phoneticPr fontId="3"/>
  </si>
  <si>
    <r>
      <t xml:space="preserve">！ 注意してください
</t>
    </r>
    <r>
      <rPr>
        <b/>
        <sz val="11"/>
        <color theme="5"/>
        <rFont val="BIZ UDゴシック"/>
        <family val="3"/>
        <charset val="128"/>
      </rPr>
      <t>このシートでは、退職者氏名が印字されません。</t>
    </r>
    <rPh sb="2" eb="4">
      <t>チュウイ</t>
    </rPh>
    <rPh sb="20" eb="22">
      <t>タイショク</t>
    </rPh>
    <rPh sb="22" eb="23">
      <t>シャ</t>
    </rPh>
    <rPh sb="23" eb="25">
      <t>シメイ</t>
    </rPh>
    <rPh sb="26" eb="28">
      <t>インジ</t>
    </rPh>
    <phoneticPr fontId="3"/>
  </si>
  <si>
    <r>
      <t>！ 注意してください
このシートでは、</t>
    </r>
    <r>
      <rPr>
        <b/>
        <sz val="11"/>
        <color theme="5"/>
        <rFont val="BIZ UDゴシック"/>
        <family val="3"/>
        <charset val="128"/>
      </rPr>
      <t>振込先情報・退職者住所が印字されません。
入力フォームの内容が反映した物を印刷する場合は、「</t>
    </r>
    <r>
      <rPr>
        <b/>
        <u/>
        <sz val="11"/>
        <color rgb="FFFF0000"/>
        <rFont val="BIZ UDゴシック"/>
        <family val="3"/>
        <charset val="128"/>
      </rPr>
      <t>Ａ-様式第1号-年金・一時金請求書</t>
    </r>
    <r>
      <rPr>
        <b/>
        <sz val="11"/>
        <color theme="5"/>
        <rFont val="BIZ UDゴシック"/>
        <family val="3"/>
        <charset val="128"/>
      </rPr>
      <t>」のシートを印刷してください。</t>
    </r>
    <rPh sb="2" eb="4">
      <t>チュウイ</t>
    </rPh>
    <rPh sb="20" eb="22">
      <t>フリコミ</t>
    </rPh>
    <rPh sb="22" eb="23">
      <t>サキ</t>
    </rPh>
    <rPh sb="23" eb="25">
      <t>ジョウホウ</t>
    </rPh>
    <rPh sb="26" eb="29">
      <t>タイショクシャ</t>
    </rPh>
    <rPh sb="29" eb="31">
      <t>ジュウショ</t>
    </rPh>
    <rPh sb="32" eb="34">
      <t>インジ</t>
    </rPh>
    <rPh sb="42" eb="44">
      <t>ニュウリョク</t>
    </rPh>
    <rPh sb="49" eb="51">
      <t>ナイヨウ</t>
    </rPh>
    <rPh sb="52" eb="54">
      <t>ハンエイ</t>
    </rPh>
    <rPh sb="56" eb="57">
      <t>モノ</t>
    </rPh>
    <rPh sb="58" eb="60">
      <t>インサツ</t>
    </rPh>
    <rPh sb="62" eb="64">
      <t>バアイ</t>
    </rPh>
    <rPh sb="69" eb="71">
      <t>ヨウシキ</t>
    </rPh>
    <rPh sb="71" eb="72">
      <t>ダイ</t>
    </rPh>
    <rPh sb="73" eb="74">
      <t>ゴウ</t>
    </rPh>
    <rPh sb="75" eb="77">
      <t>ネンキン</t>
    </rPh>
    <rPh sb="78" eb="81">
      <t>イチジキン</t>
    </rPh>
    <rPh sb="81" eb="84">
      <t>セイキュウショ</t>
    </rPh>
    <rPh sb="90" eb="92">
      <t>インサツ</t>
    </rPh>
    <phoneticPr fontId="3"/>
  </si>
  <si>
    <t>「Ａ-様式第1号-年金・一時金請求書」</t>
    <phoneticPr fontId="3"/>
  </si>
  <si>
    <t>「Ｂ-【口座・住所手書き用】」</t>
    <phoneticPr fontId="3"/>
  </si>
  <si>
    <t>「Ｃ-【氏名・口座・住所手書き用】」</t>
    <phoneticPr fontId="3"/>
  </si>
  <si>
    <t>シート名</t>
    <rPh sb="3" eb="4">
      <t>メイ</t>
    </rPh>
    <phoneticPr fontId="3"/>
  </si>
  <si>
    <t>入力フォームの内容が全て印字されます</t>
    <rPh sb="0" eb="2">
      <t>ニュウリョク</t>
    </rPh>
    <rPh sb="7" eb="9">
      <t>ナイヨウ</t>
    </rPh>
    <rPh sb="10" eb="11">
      <t>スベ</t>
    </rPh>
    <rPh sb="12" eb="14">
      <t>インジ</t>
    </rPh>
    <phoneticPr fontId="3"/>
  </si>
  <si>
    <t>口座・住所情報が印字されません</t>
    <rPh sb="0" eb="2">
      <t>コウザ</t>
    </rPh>
    <rPh sb="3" eb="5">
      <t>ジュウショ</t>
    </rPh>
    <rPh sb="5" eb="7">
      <t>ジョウホウ</t>
    </rPh>
    <rPh sb="8" eb="10">
      <t>インジ</t>
    </rPh>
    <phoneticPr fontId="3"/>
  </si>
  <si>
    <t>退職者氏名・口座・住所情報が印字されません</t>
    <rPh sb="0" eb="3">
      <t>タイショクシャ</t>
    </rPh>
    <rPh sb="3" eb="5">
      <t>シメイ</t>
    </rPh>
    <rPh sb="6" eb="8">
      <t>コウザ</t>
    </rPh>
    <rPh sb="9" eb="11">
      <t>ジュウショ</t>
    </rPh>
    <rPh sb="11" eb="13">
      <t>ジョウホウ</t>
    </rPh>
    <rPh sb="14" eb="16">
      <t>インジ</t>
    </rPh>
    <phoneticPr fontId="3"/>
  </si>
  <si>
    <t>印字内容</t>
    <rPh sb="0" eb="2">
      <t>インジ</t>
    </rPh>
    <rPh sb="2" eb="4">
      <t>ナイヨウ</t>
    </rPh>
    <phoneticPr fontId="3"/>
  </si>
  <si>
    <t>③ 利用する請求書のシートを選択して、”印刷番号”を入力してください</t>
    <rPh sb="20" eb="22">
      <t>インサツ</t>
    </rPh>
    <rPh sb="22" eb="24">
      <t>バンゴウ</t>
    </rPh>
    <rPh sb="26" eb="28">
      <t>ニュウリョク</t>
    </rPh>
    <phoneticPr fontId="3"/>
  </si>
  <si>
    <r>
      <t>お使いのパソコン、プリンターによって印刷範囲がずれる場合があります。
その際は、必ず”</t>
    </r>
    <r>
      <rPr>
        <b/>
        <u/>
        <sz val="11"/>
        <color rgb="FFFF0000"/>
        <rFont val="BIZ UDゴシック"/>
        <family val="3"/>
        <charset val="128"/>
      </rPr>
      <t>A4×縦1枚</t>
    </r>
    <r>
      <rPr>
        <b/>
        <sz val="11"/>
        <color theme="3"/>
        <rFont val="BIZ UDゴシック"/>
        <family val="3"/>
        <charset val="128"/>
      </rPr>
      <t>”に収まるように調整してお使いください。</t>
    </r>
    <rPh sb="26" eb="28">
      <t>バアイ</t>
    </rPh>
    <rPh sb="37" eb="38">
      <t>サイ</t>
    </rPh>
    <rPh sb="40" eb="41">
      <t>カナラ</t>
    </rPh>
    <rPh sb="46" eb="47">
      <t>タテ</t>
    </rPh>
    <rPh sb="48" eb="49">
      <t>マイ</t>
    </rPh>
    <rPh sb="51" eb="52">
      <t>オサ</t>
    </rPh>
    <rPh sb="57" eb="59">
      <t>チョウセイ</t>
    </rPh>
    <rPh sb="62" eb="63">
      <t>ツカ</t>
    </rPh>
    <phoneticPr fontId="3"/>
  </si>
  <si>
    <t>※ Ａ・Ｂ・Ｃいずれも、法人代表印と本人印の押印が必須です。</t>
    <rPh sb="12" eb="14">
      <t>ホウジン</t>
    </rPh>
    <rPh sb="14" eb="17">
      <t>ダイヒョウイン</t>
    </rPh>
    <rPh sb="18" eb="20">
      <t>ホンニン</t>
    </rPh>
    <rPh sb="20" eb="21">
      <t>イン</t>
    </rPh>
    <rPh sb="22" eb="24">
      <t>オウイン</t>
    </rPh>
    <rPh sb="25" eb="27">
      <t>ヒッス</t>
    </rPh>
    <phoneticPr fontId="3"/>
  </si>
  <si>
    <t>※ Ｂ・Ｃをお使いになる場合は、印刷後に記入漏れがないようご注意ください。</t>
    <rPh sb="7" eb="8">
      <t>ツカ</t>
    </rPh>
    <rPh sb="12" eb="14">
      <t>バアイ</t>
    </rPh>
    <rPh sb="16" eb="18">
      <t>インサツ</t>
    </rPh>
    <rPh sb="18" eb="19">
      <t>アト</t>
    </rPh>
    <rPh sb="20" eb="22">
      <t>キニュウ</t>
    </rPh>
    <rPh sb="22" eb="23">
      <t>モ</t>
    </rPh>
    <rPh sb="30" eb="32">
      <t>チュウイ</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</si>
</sst>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00"/>
    <numFmt numFmtId="177" formatCode="#,##0&quot;.&quot;"/>
    <numFmt numFmtId="178" formatCode="[&lt;=999]000;[&lt;=9999]000\-00;000\-0000"/>
    <numFmt numFmtId="179" formatCode="00"/>
    <numFmt numFmtId="180" formatCode="[$-411]ggge&quot;年&quot;"/>
    <numFmt numFmtId="181" formatCode="0&quot; 歳&quot;"/>
    <numFmt numFmtId="182" formatCode="yyyy"/>
    <numFmt numFmtId="183" formatCode="m"/>
    <numFmt numFmtId="184" formatCode="d"/>
    <numFmt numFmtId="185" formatCode="0000000"/>
    <numFmt numFmtId="186" formatCode="000"/>
    <numFmt numFmtId="187" formatCode="#,##0&quot; 歳&quot;"/>
  </numFmts>
  <fonts count="81" x14ac:knownFonts="1">
    <font>
      <sz val="11"/>
      <color theme="1"/>
      <name val="BIZ UDゴシック"/>
      <family val="2"/>
      <charset val="128"/>
    </font>
    <font>
      <sz val="10"/>
      <color theme="1"/>
      <name val="BIZ UDゴシック"/>
      <family val="2"/>
      <charset val="128"/>
    </font>
    <font>
      <sz val="10"/>
      <color theme="1"/>
      <name val="BIZ UDゴシック"/>
      <family val="2"/>
      <charset val="128"/>
    </font>
    <font>
      <sz val="6"/>
      <name val="BIZ UDゴシック"/>
      <family val="2"/>
      <charset val="128"/>
    </font>
    <font>
      <b/>
      <sz val="14"/>
      <color theme="1"/>
      <name val="BIZ UD明朝 Medium"/>
      <family val="1"/>
      <charset val="128"/>
    </font>
    <font>
      <b/>
      <sz val="16"/>
      <color theme="1"/>
      <name val="BIZ UD明朝 Medium"/>
      <family val="1"/>
      <charset val="128"/>
    </font>
    <font>
      <b/>
      <sz val="9"/>
      <color theme="1"/>
      <name val="BIZ UD明朝 Medium"/>
      <family val="1"/>
      <charset val="128"/>
    </font>
    <font>
      <sz val="10.5"/>
      <color theme="1"/>
      <name val="BIZ UD明朝 Medium"/>
      <family val="1"/>
      <charset val="128"/>
    </font>
    <font>
      <sz val="8"/>
      <color theme="1"/>
      <name val="BIZ UD明朝 Medium"/>
      <family val="1"/>
      <charset val="128"/>
    </font>
    <font>
      <sz val="9"/>
      <color theme="1"/>
      <name val="BIZ UD明朝 Medium"/>
      <family val="1"/>
      <charset val="128"/>
    </font>
    <font>
      <sz val="7"/>
      <color theme="1"/>
      <name val="BIZ UD明朝 Medium"/>
      <family val="1"/>
      <charset val="128"/>
    </font>
    <font>
      <sz val="10"/>
      <color theme="1"/>
      <name val="BIZ UD明朝 Medium"/>
      <family val="1"/>
      <charset val="128"/>
    </font>
    <font>
      <sz val="9"/>
      <color theme="0" tint="-0.249977111117893"/>
      <name val="BIZ UD明朝 Medium"/>
      <family val="1"/>
      <charset val="128"/>
    </font>
    <font>
      <sz val="6"/>
      <color theme="1"/>
      <name val="BIZ UD明朝 Medium"/>
      <family val="1"/>
      <charset val="128"/>
    </font>
    <font>
      <b/>
      <sz val="11"/>
      <color theme="1"/>
      <name val="BIZ UDゴシック"/>
      <family val="3"/>
      <charset val="128"/>
    </font>
    <font>
      <b/>
      <sz val="9"/>
      <color theme="1"/>
      <name val="BIZ UDゴシック"/>
      <family val="3"/>
      <charset val="128"/>
    </font>
    <font>
      <b/>
      <sz val="14"/>
      <color theme="1"/>
      <name val="BIZ UDゴシック"/>
      <family val="3"/>
      <charset val="128"/>
    </font>
    <font>
      <b/>
      <sz val="16"/>
      <color theme="1"/>
      <name val="BIZ UDゴシック"/>
      <family val="3"/>
      <charset val="128"/>
    </font>
    <font>
      <b/>
      <sz val="8"/>
      <color theme="1"/>
      <name val="BIZ UDゴシック"/>
      <family val="3"/>
      <charset val="128"/>
    </font>
    <font>
      <b/>
      <sz val="8"/>
      <color theme="0"/>
      <name val="BIZ UDゴシック"/>
      <family val="3"/>
      <charset val="128"/>
    </font>
    <font>
      <b/>
      <sz val="7"/>
      <color theme="1"/>
      <name val="BIZ UDゴシック"/>
      <family val="3"/>
      <charset val="128"/>
    </font>
    <font>
      <sz val="12"/>
      <color theme="0" tint="-0.249977111117893"/>
      <name val="BIZ UD明朝 Medium"/>
      <family val="1"/>
      <charset val="128"/>
    </font>
    <font>
      <sz val="8"/>
      <name val="BIZ UD明朝 Medium"/>
      <family val="1"/>
      <charset val="128"/>
    </font>
    <font>
      <b/>
      <sz val="13"/>
      <color theme="1"/>
      <name val="BIZ UD明朝 Medium"/>
      <family val="1"/>
      <charset val="128"/>
    </font>
    <font>
      <sz val="8"/>
      <color theme="0" tint="-0.34998626667073579"/>
      <name val="BIZ UD明朝 Medium"/>
      <family val="1"/>
      <charset val="128"/>
    </font>
    <font>
      <sz val="8"/>
      <color theme="0" tint="-0.249977111117893"/>
      <name val="BIZ UD明朝 Medium"/>
      <family val="1"/>
      <charset val="128"/>
    </font>
    <font>
      <sz val="6"/>
      <color theme="1" tint="0.249977111117893"/>
      <name val="BIZ UD明朝 Medium"/>
      <family val="1"/>
      <charset val="128"/>
    </font>
    <font>
      <u/>
      <sz val="6"/>
      <color theme="1"/>
      <name val="BIZ UD明朝 Medium"/>
      <family val="1"/>
      <charset val="128"/>
    </font>
    <font>
      <sz val="6"/>
      <color theme="1"/>
      <name val="BIZ UDゴシック"/>
      <family val="3"/>
      <charset val="128"/>
    </font>
    <font>
      <sz val="8"/>
      <color theme="1"/>
      <name val="BIZ UDゴシック"/>
      <family val="3"/>
      <charset val="128"/>
    </font>
    <font>
      <sz val="7"/>
      <color theme="1"/>
      <name val="BIZ UDゴシック"/>
      <family val="3"/>
      <charset val="128"/>
    </font>
    <font>
      <b/>
      <sz val="9"/>
      <color rgb="FFFF0000"/>
      <name val="BIZ UDゴシック"/>
      <family val="3"/>
      <charset val="128"/>
    </font>
    <font>
      <sz val="5"/>
      <color theme="1"/>
      <name val="BIZ UDゴシック"/>
      <family val="3"/>
      <charset val="128"/>
    </font>
    <font>
      <b/>
      <sz val="8"/>
      <color rgb="FFFF0000"/>
      <name val="BIZ UDゴシック"/>
      <family val="3"/>
      <charset val="128"/>
    </font>
    <font>
      <sz val="11"/>
      <color theme="0" tint="-0.249977111117893"/>
      <name val="BIZ UD明朝 Medium"/>
      <family val="1"/>
      <charset val="128"/>
    </font>
    <font>
      <sz val="1"/>
      <color theme="0"/>
      <name val="BIZ UD明朝 Medium"/>
      <family val="1"/>
      <charset val="128"/>
    </font>
    <font>
      <sz val="7"/>
      <color theme="0"/>
      <name val="BIZ UD明朝 Medium"/>
      <family val="1"/>
      <charset val="128"/>
    </font>
    <font>
      <sz val="10"/>
      <color theme="0"/>
      <name val="BIZ UDゴシック"/>
      <family val="2"/>
      <charset val="128"/>
    </font>
    <font>
      <b/>
      <sz val="11"/>
      <color rgb="FF0070C0"/>
      <name val="BIZ UDゴシック"/>
      <family val="3"/>
      <charset val="128"/>
    </font>
    <font>
      <b/>
      <u/>
      <sz val="9"/>
      <color rgb="FFFF0000"/>
      <name val="BIZ UDゴシック"/>
      <family val="3"/>
      <charset val="128"/>
    </font>
    <font>
      <b/>
      <sz val="12"/>
      <color theme="1"/>
      <name val="BIZ UDゴシック"/>
      <family val="3"/>
      <charset val="128"/>
    </font>
    <font>
      <b/>
      <sz val="10"/>
      <color theme="1"/>
      <name val="BIZ UDゴシック"/>
      <family val="3"/>
      <charset val="128"/>
    </font>
    <font>
      <sz val="10"/>
      <color theme="1"/>
      <name val="BIZ UDゴシック"/>
      <family val="3"/>
      <charset val="128"/>
    </font>
    <font>
      <sz val="12"/>
      <color theme="1"/>
      <name val="BIZ UDゴシック"/>
      <family val="3"/>
      <charset val="128"/>
    </font>
    <font>
      <b/>
      <sz val="11"/>
      <color rgb="FF0000FF"/>
      <name val="BIZ UDゴシック"/>
      <family val="3"/>
      <charset val="128"/>
    </font>
    <font>
      <b/>
      <sz val="20"/>
      <color rgb="FF0000FF"/>
      <name val="BIZ UDゴシック"/>
      <family val="3"/>
      <charset val="128"/>
    </font>
    <font>
      <sz val="9"/>
      <color theme="0"/>
      <name val="BIZ UDゴシック"/>
      <family val="2"/>
      <charset val="128"/>
    </font>
    <font>
      <b/>
      <sz val="10"/>
      <color theme="8" tint="-0.499984740745262"/>
      <name val="BIZ UDゴシック"/>
      <family val="3"/>
      <charset val="128"/>
    </font>
    <font>
      <b/>
      <sz val="7"/>
      <color rgb="FF000000"/>
      <name val="BIZ UDゴシック"/>
      <family val="3"/>
      <charset val="128"/>
    </font>
    <font>
      <b/>
      <sz val="11"/>
      <color theme="1"/>
      <name val="BIZ UDPゴシック"/>
      <family val="3"/>
      <charset val="128"/>
    </font>
    <font>
      <b/>
      <sz val="9"/>
      <color rgb="FF0000FF"/>
      <name val="BIZ UDゴシック"/>
      <family val="3"/>
      <charset val="128"/>
    </font>
    <font>
      <b/>
      <sz val="48"/>
      <color rgb="FF0000FF"/>
      <name val="BIZ UDゴシック"/>
      <family val="3"/>
      <charset val="128"/>
    </font>
    <font>
      <b/>
      <sz val="6"/>
      <color theme="1"/>
      <name val="BIZ UDゴシック"/>
      <family val="3"/>
      <charset val="128"/>
    </font>
    <font>
      <sz val="7"/>
      <color theme="0" tint="-0.499984740745262"/>
      <name val="BIZ UDゴシック"/>
      <family val="3"/>
      <charset val="128"/>
    </font>
    <font>
      <sz val="10"/>
      <color theme="0"/>
      <name val="BIZ UDゴシック"/>
      <family val="3"/>
      <charset val="128"/>
    </font>
    <font>
      <b/>
      <sz val="10"/>
      <color rgb="FF0000FF"/>
      <name val="BIZ UDゴシック"/>
      <family val="3"/>
      <charset val="128"/>
    </font>
    <font>
      <b/>
      <sz val="22"/>
      <color rgb="FF0000FF"/>
      <name val="BIZ UDゴシック"/>
      <family val="3"/>
      <charset val="128"/>
    </font>
    <font>
      <b/>
      <sz val="9"/>
      <color theme="1"/>
      <name val="BIZ UDPゴシック"/>
      <family val="3"/>
      <charset val="128"/>
    </font>
    <font>
      <b/>
      <sz val="8"/>
      <color theme="1"/>
      <name val="BIZ UDPゴシック"/>
      <family val="3"/>
      <charset val="128"/>
    </font>
    <font>
      <b/>
      <sz val="12"/>
      <color theme="1"/>
      <name val="BIZ UDPゴシック"/>
      <family val="3"/>
      <charset val="128"/>
    </font>
    <font>
      <sz val="10"/>
      <color theme="1"/>
      <name val="BIZ UDPゴシック"/>
      <family val="3"/>
      <charset val="128"/>
    </font>
    <font>
      <sz val="11"/>
      <color theme="1"/>
      <name val="BIZ UDPゴシック"/>
      <family val="3"/>
      <charset val="128"/>
    </font>
    <font>
      <sz val="11"/>
      <color theme="1"/>
      <name val="BIZ UDゴシック"/>
      <family val="3"/>
      <charset val="128"/>
    </font>
    <font>
      <sz val="9"/>
      <color rgb="FF0000FF"/>
      <name val="BIZ UDゴシック"/>
      <family val="3"/>
      <charset val="128"/>
    </font>
    <font>
      <sz val="10"/>
      <color theme="1" tint="0.499984740745262"/>
      <name val="BIZ UDゴシック"/>
      <family val="3"/>
      <charset val="128"/>
    </font>
    <font>
      <b/>
      <sz val="12"/>
      <color rgb="FFFF0000"/>
      <name val="BIZ UDゴシック"/>
      <family val="3"/>
      <charset val="128"/>
    </font>
    <font>
      <b/>
      <sz val="10.5"/>
      <color rgb="FFFF0000"/>
      <name val="BIZ UDゴシック"/>
      <family val="3"/>
      <charset val="128"/>
    </font>
    <font>
      <b/>
      <sz val="10"/>
      <color rgb="FFFF0000"/>
      <name val="BIZ UDゴシック"/>
      <family val="3"/>
      <charset val="128"/>
    </font>
    <font>
      <b/>
      <sz val="9"/>
      <name val="BIZ UDゴシック"/>
      <family val="3"/>
      <charset val="128"/>
    </font>
    <font>
      <b/>
      <sz val="12"/>
      <color theme="5"/>
      <name val="BIZ UDゴシック"/>
      <family val="3"/>
      <charset val="128"/>
    </font>
    <font>
      <b/>
      <sz val="11"/>
      <color theme="5"/>
      <name val="BIZ UDゴシック"/>
      <family val="3"/>
      <charset val="128"/>
    </font>
    <font>
      <b/>
      <sz val="9"/>
      <name val="BIZ UD明朝 Medium"/>
      <family val="1"/>
      <charset val="128"/>
    </font>
    <font>
      <b/>
      <sz val="10"/>
      <color rgb="FF0070C0"/>
      <name val="BIZ UDゴシック"/>
      <family val="3"/>
      <charset val="128"/>
    </font>
    <font>
      <b/>
      <u/>
      <sz val="11"/>
      <color rgb="FFFF0000"/>
      <name val="BIZ UDゴシック"/>
      <family val="3"/>
      <charset val="128"/>
    </font>
    <font>
      <b/>
      <sz val="11"/>
      <color rgb="FFC00000"/>
      <name val="BIZ UDゴシック"/>
      <family val="3"/>
      <charset val="128"/>
    </font>
    <font>
      <b/>
      <sz val="11"/>
      <color theme="3"/>
      <name val="BIZ UDゴシック"/>
      <family val="3"/>
      <charset val="128"/>
    </font>
    <font>
      <b/>
      <u/>
      <sz val="11"/>
      <color theme="3"/>
      <name val="BIZ UDゴシック"/>
      <family val="3"/>
      <charset val="128"/>
    </font>
    <font>
      <b/>
      <sz val="10"/>
      <color theme="3"/>
      <name val="BIZ UDゴシック"/>
      <family val="3"/>
      <charset val="128"/>
    </font>
    <font>
      <b/>
      <sz val="12"/>
      <color rgb="FF002060"/>
      <name val="BIZ UDゴシック"/>
      <family val="3"/>
      <charset val="128"/>
    </font>
    <font>
      <b/>
      <sz val="9"/>
      <color theme="0"/>
      <name val="BIZ UDゴシック"/>
      <family val="3"/>
      <charset val="128"/>
    </font>
    <font>
      <sz val="8"/>
      <name val="BIZ UDゴシック"/>
      <family val="3"/>
      <charset val="128"/>
    </font>
  </fonts>
  <fills count="9">
    <fill>
      <patternFill patternType="none"/>
    </fill>
    <fill>
      <patternFill patternType="gray125"/>
    </fill>
    <fill>
      <patternFill patternType="solid">
        <fgColor theme="4" tint="0.79998168889431442"/>
        <bgColor indexed="64"/>
      </patternFill>
    </fill>
    <fill>
      <patternFill patternType="solid">
        <fgColor theme="1" tint="0.34998626667073579"/>
        <bgColor indexed="64"/>
      </patternFill>
    </fill>
    <fill>
      <patternFill patternType="solid">
        <fgColor theme="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1" tint="0.499984740745262"/>
        <bgColor indexed="64"/>
      </patternFill>
    </fill>
  </fills>
  <borders count="176">
    <border>
      <left/>
      <right/>
      <top/>
      <bottom/>
      <diagonal/>
    </border>
    <border>
      <left/>
      <right/>
      <top style="hair">
        <color auto="1"/>
      </top>
      <bottom style="hair">
        <color auto="1"/>
      </bottom>
      <diagonal/>
    </border>
    <border>
      <left/>
      <right/>
      <top style="double">
        <color theme="1" tint="0.499984740745262"/>
      </top>
      <bottom/>
      <diagonal/>
    </border>
    <border>
      <left/>
      <right/>
      <top/>
      <bottom style="thin">
        <color theme="1" tint="0.499984740745262"/>
      </bottom>
      <diagonal/>
    </border>
    <border>
      <left style="hair">
        <color theme="1"/>
      </left>
      <right/>
      <top style="hair">
        <color theme="1"/>
      </top>
      <bottom style="hair">
        <color theme="1"/>
      </bottom>
      <diagonal/>
    </border>
    <border>
      <left/>
      <right/>
      <top style="hair">
        <color theme="1"/>
      </top>
      <bottom style="hair">
        <color theme="1"/>
      </bottom>
      <diagonal/>
    </border>
    <border>
      <left/>
      <right style="hair">
        <color theme="1"/>
      </right>
      <top style="hair">
        <color theme="1"/>
      </top>
      <bottom style="hair">
        <color theme="1"/>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double">
        <color theme="1" tint="0.499984740745262"/>
      </left>
      <right/>
      <top style="double">
        <color theme="1" tint="0.499984740745262"/>
      </top>
      <bottom/>
      <diagonal/>
    </border>
    <border>
      <left/>
      <right style="double">
        <color theme="1" tint="0.499984740745262"/>
      </right>
      <top style="double">
        <color theme="1" tint="0.499984740745262"/>
      </top>
      <bottom/>
      <diagonal/>
    </border>
    <border>
      <left style="double">
        <color theme="1" tint="0.499984740745262"/>
      </left>
      <right/>
      <top/>
      <bottom style="double">
        <color theme="1" tint="0.499984740745262"/>
      </bottom>
      <diagonal/>
    </border>
    <border>
      <left/>
      <right/>
      <top/>
      <bottom style="double">
        <color theme="1" tint="0.499984740745262"/>
      </bottom>
      <diagonal/>
    </border>
    <border>
      <left/>
      <right style="double">
        <color theme="1" tint="0.499984740745262"/>
      </right>
      <top/>
      <bottom style="double">
        <color theme="1" tint="0.499984740745262"/>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34998626667073579"/>
      </right>
      <top style="thin">
        <color theme="1" tint="0.499984740745262"/>
      </top>
      <bottom style="thin">
        <color theme="1" tint="0.499984740745262"/>
      </bottom>
      <diagonal/>
    </border>
    <border>
      <left style="thin">
        <color theme="1" tint="0.34998626667073579"/>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499984740745262"/>
      </bottom>
      <diagonal/>
    </border>
    <border>
      <left style="double">
        <color theme="1" tint="0.499984740745262"/>
      </left>
      <right style="thin">
        <color theme="1" tint="0.34998626667073579"/>
      </right>
      <top style="double">
        <color theme="1" tint="0.499984740745262"/>
      </top>
      <bottom style="thin">
        <color theme="1" tint="0.34998626667073579"/>
      </bottom>
      <diagonal/>
    </border>
    <border>
      <left style="thin">
        <color theme="1" tint="0.34998626667073579"/>
      </left>
      <right style="thin">
        <color theme="1" tint="0.34998626667073579"/>
      </right>
      <top style="double">
        <color theme="1" tint="0.499984740745262"/>
      </top>
      <bottom style="thin">
        <color theme="1" tint="0.34998626667073579"/>
      </bottom>
      <diagonal/>
    </border>
    <border>
      <left style="thin">
        <color theme="1" tint="0.34998626667073579"/>
      </left>
      <right style="double">
        <color theme="1" tint="0.499984740745262"/>
      </right>
      <top style="double">
        <color theme="1" tint="0.499984740745262"/>
      </top>
      <bottom style="thin">
        <color theme="1" tint="0.34998626667073579"/>
      </bottom>
      <diagonal/>
    </border>
    <border>
      <left style="double">
        <color theme="1" tint="0.499984740745262"/>
      </left>
      <right style="thin">
        <color theme="1" tint="0.34998626667073579"/>
      </right>
      <top style="thin">
        <color theme="1" tint="0.34998626667073579"/>
      </top>
      <bottom style="double">
        <color theme="1" tint="0.499984740745262"/>
      </bottom>
      <diagonal/>
    </border>
    <border>
      <left style="thin">
        <color theme="1" tint="0.34998626667073579"/>
      </left>
      <right style="thin">
        <color theme="1" tint="0.34998626667073579"/>
      </right>
      <top style="thin">
        <color theme="1" tint="0.34998626667073579"/>
      </top>
      <bottom style="double">
        <color theme="1" tint="0.499984740745262"/>
      </bottom>
      <diagonal/>
    </border>
    <border>
      <left style="thin">
        <color theme="1" tint="0.34998626667073579"/>
      </left>
      <right style="double">
        <color theme="1" tint="0.499984740745262"/>
      </right>
      <top style="thin">
        <color theme="1" tint="0.34998626667073579"/>
      </top>
      <bottom style="double">
        <color theme="1" tint="0.499984740745262"/>
      </bottom>
      <diagonal/>
    </border>
    <border>
      <left style="thin">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style="hair">
        <color theme="1" tint="0.499984740745262"/>
      </right>
      <top style="thin">
        <color theme="1" tint="0.499984740745262"/>
      </top>
      <bottom/>
      <diagonal/>
    </border>
    <border>
      <left style="hair">
        <color theme="1" tint="0.499984740745262"/>
      </left>
      <right style="hair">
        <color theme="1" tint="0.499984740745262"/>
      </right>
      <top style="thin">
        <color theme="1" tint="0.499984740745262"/>
      </top>
      <bottom/>
      <diagonal/>
    </border>
    <border>
      <left style="hair">
        <color theme="1" tint="0.499984740745262"/>
      </left>
      <right style="thin">
        <color theme="1" tint="0.499984740745262"/>
      </right>
      <top style="thin">
        <color theme="1" tint="0.499984740745262"/>
      </top>
      <bottom/>
      <diagonal/>
    </border>
    <border>
      <left style="thin">
        <color theme="1" tint="0.499984740745262"/>
      </left>
      <right style="hair">
        <color theme="1" tint="0.499984740745262"/>
      </right>
      <top/>
      <bottom style="thin">
        <color theme="1" tint="0.499984740745262"/>
      </bottom>
      <diagonal/>
    </border>
    <border>
      <left style="hair">
        <color theme="1" tint="0.499984740745262"/>
      </left>
      <right style="hair">
        <color theme="1" tint="0.499984740745262"/>
      </right>
      <top/>
      <bottom style="thin">
        <color theme="1" tint="0.499984740745262"/>
      </bottom>
      <diagonal/>
    </border>
    <border>
      <left style="hair">
        <color theme="1" tint="0.499984740745262"/>
      </left>
      <right style="thin">
        <color theme="1" tint="0.499984740745262"/>
      </right>
      <top/>
      <bottom style="thin">
        <color theme="1" tint="0.499984740745262"/>
      </bottom>
      <diagonal/>
    </border>
    <border>
      <left style="thin">
        <color theme="1" tint="0.499984740745262"/>
      </left>
      <right style="hair">
        <color theme="0" tint="-0.34998626667073579"/>
      </right>
      <top style="thin">
        <color theme="1" tint="0.499984740745262"/>
      </top>
      <bottom style="thin">
        <color theme="1" tint="0.499984740745262"/>
      </bottom>
      <diagonal/>
    </border>
    <border>
      <left style="hair">
        <color theme="0" tint="-0.34998626667073579"/>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499984740745262"/>
      </right>
      <top style="thin">
        <color theme="1" tint="0.499984740745262"/>
      </top>
      <bottom style="thin">
        <color theme="1" tint="0.34998626667073579"/>
      </bottom>
      <diagonal/>
    </border>
    <border>
      <left style="thin">
        <color theme="1" tint="0.499984740745262"/>
      </left>
      <right style="thin">
        <color theme="1" tint="0.34998626667073579"/>
      </right>
      <top style="thin">
        <color theme="1" tint="0.34998626667073579"/>
      </top>
      <bottom style="thin">
        <color theme="1" tint="0.499984740745262"/>
      </bottom>
      <diagonal/>
    </border>
    <border>
      <left style="thin">
        <color theme="1" tint="0.34998626667073579"/>
      </left>
      <right style="thin">
        <color theme="1" tint="0.34998626667073579"/>
      </right>
      <top style="thin">
        <color theme="1" tint="0.34998626667073579"/>
      </top>
      <bottom style="thin">
        <color theme="1" tint="0.499984740745262"/>
      </bottom>
      <diagonal/>
    </border>
    <border>
      <left style="thin">
        <color theme="1" tint="0.34998626667073579"/>
      </left>
      <right style="thin">
        <color theme="1" tint="0.499984740745262"/>
      </right>
      <top style="thin">
        <color theme="1" tint="0.34998626667073579"/>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34998626667073579"/>
      </right>
      <top/>
      <bottom style="thin">
        <color theme="1" tint="0.499984740745262"/>
      </bottom>
      <diagonal/>
    </border>
    <border>
      <left style="thin">
        <color theme="1" tint="0.34998626667073579"/>
      </left>
      <right style="thin">
        <color theme="1" tint="0.34998626667073579"/>
      </right>
      <top/>
      <bottom style="thin">
        <color theme="1" tint="0.499984740745262"/>
      </bottom>
      <diagonal/>
    </border>
    <border>
      <left style="thin">
        <color theme="1" tint="0.34998626667073579"/>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style="hair">
        <color theme="1" tint="0.499984740745262"/>
      </bottom>
      <diagonal/>
    </border>
    <border>
      <left style="thin">
        <color theme="1" tint="0.34998626667073579"/>
      </left>
      <right style="thin">
        <color theme="1" tint="0.34998626667073579"/>
      </right>
      <top style="thin">
        <color theme="1" tint="0.499984740745262"/>
      </top>
      <bottom style="hair">
        <color theme="1" tint="0.499984740745262"/>
      </bottom>
      <diagonal/>
    </border>
    <border>
      <left style="thin">
        <color theme="1" tint="0.34998626667073579"/>
      </left>
      <right style="thin">
        <color theme="1" tint="0.499984740745262"/>
      </right>
      <top style="thin">
        <color theme="1" tint="0.499984740745262"/>
      </top>
      <bottom style="hair">
        <color theme="1" tint="0.499984740745262"/>
      </bottom>
      <diagonal/>
    </border>
    <border>
      <left/>
      <right/>
      <top/>
      <bottom style="hair">
        <color theme="1" tint="0.499984740745262"/>
      </bottom>
      <diagonal/>
    </border>
    <border>
      <left style="thin">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right/>
      <top style="hair">
        <color theme="1" tint="0.499984740745262"/>
      </top>
      <bottom/>
      <diagonal/>
    </border>
    <border>
      <left style="thin">
        <color theme="1" tint="0.499984740745262"/>
      </left>
      <right style="thin">
        <color theme="1" tint="0.499984740745262"/>
      </right>
      <top style="thin">
        <color theme="1" tint="0.499984740745262"/>
      </top>
      <bottom/>
      <diagonal/>
    </border>
    <border>
      <left style="hair">
        <color theme="1" tint="0.499984740745262"/>
      </left>
      <right/>
      <top/>
      <bottom style="thin">
        <color theme="1" tint="0.499984740745262"/>
      </bottom>
      <diagonal/>
    </border>
    <border>
      <left style="double">
        <color theme="1" tint="0.499984740745262"/>
      </left>
      <right/>
      <top style="thin">
        <color theme="1" tint="0.499984740745262"/>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thin">
        <color theme="1" tint="0.499984740745262"/>
      </left>
      <right style="thin">
        <color theme="1" tint="0.499984740745262"/>
      </right>
      <top/>
      <bottom/>
      <diagonal/>
    </border>
    <border>
      <left style="thin">
        <color theme="0" tint="-0.499984740745262"/>
      </left>
      <right/>
      <top/>
      <bottom/>
      <diagonal/>
    </border>
    <border>
      <left style="thin">
        <color theme="0" tint="-0.499984740745262"/>
      </left>
      <right/>
      <top style="thin">
        <color theme="0" tint="-0.499984740745262"/>
      </top>
      <bottom style="hair">
        <color theme="1" tint="0.499984740745262"/>
      </bottom>
      <diagonal/>
    </border>
    <border>
      <left/>
      <right/>
      <top style="thin">
        <color theme="0" tint="-0.499984740745262"/>
      </top>
      <bottom style="hair">
        <color theme="1" tint="0.499984740745262"/>
      </bottom>
      <diagonal/>
    </border>
    <border>
      <left/>
      <right style="thin">
        <color theme="0" tint="-0.499984740745262"/>
      </right>
      <top style="thin">
        <color theme="0" tint="-0.499984740745262"/>
      </top>
      <bottom style="hair">
        <color theme="1" tint="0.499984740745262"/>
      </bottom>
      <diagonal/>
    </border>
    <border>
      <left style="thin">
        <color theme="0" tint="-0.499984740745262"/>
      </left>
      <right/>
      <top style="hair">
        <color theme="1"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right style="thin">
        <color theme="0" tint="-0.499984740745262"/>
      </right>
      <top/>
      <bottom/>
      <diagonal/>
    </border>
    <border>
      <left/>
      <right style="thin">
        <color theme="0" tint="-0.499984740745262"/>
      </right>
      <top/>
      <bottom style="thin">
        <color theme="0" tint="-0.499984740745262"/>
      </bottom>
      <diagonal/>
    </border>
    <border>
      <left/>
      <right style="thin">
        <color theme="0" tint="-0.499984740745262"/>
      </right>
      <top style="hair">
        <color theme="1" tint="0.499984740745262"/>
      </top>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thin">
        <color theme="0" tint="-0.499984740745262"/>
      </left>
      <right style="hair">
        <color theme="0" tint="-0.499984740745262"/>
      </right>
      <top/>
      <bottom/>
      <diagonal/>
    </border>
    <border>
      <left style="hair">
        <color theme="0" tint="-0.499984740745262"/>
      </left>
      <right style="hair">
        <color theme="0" tint="-0.499984740745262"/>
      </right>
      <top/>
      <bottom/>
      <diagonal/>
    </border>
    <border>
      <left style="hair">
        <color theme="0" tint="-0.499984740745262"/>
      </left>
      <right style="thin">
        <color theme="0" tint="-0.499984740745262"/>
      </right>
      <top/>
      <bottom/>
      <diagonal/>
    </border>
    <border>
      <left style="thin">
        <color theme="0" tint="-0.499984740745262"/>
      </left>
      <right style="hair">
        <color theme="0" tint="-0.499984740745262"/>
      </right>
      <top/>
      <bottom style="thin">
        <color theme="0" tint="-0.499984740745262"/>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thin">
        <color theme="1" tint="0.499984740745262"/>
      </left>
      <right/>
      <top style="thin">
        <color theme="0" tint="-0.499984740745262"/>
      </top>
      <bottom style="thin">
        <color theme="1" tint="0.499984740745262"/>
      </bottom>
      <diagonal/>
    </border>
    <border>
      <left/>
      <right/>
      <top style="thin">
        <color theme="0" tint="-0.499984740745262"/>
      </top>
      <bottom style="thin">
        <color theme="1" tint="0.499984740745262"/>
      </bottom>
      <diagonal/>
    </border>
    <border>
      <left/>
      <right style="thin">
        <color theme="1" tint="0.499984740745262"/>
      </right>
      <top style="thin">
        <color theme="0" tint="-0.499984740745262"/>
      </top>
      <bottom style="thin">
        <color theme="1" tint="0.499984740745262"/>
      </bottom>
      <diagonal/>
    </border>
    <border>
      <left style="thin">
        <color theme="0" tint="-0.499984740745262"/>
      </left>
      <right/>
      <top/>
      <bottom style="thin">
        <color theme="1" tint="0.499984740745262"/>
      </bottom>
      <diagonal/>
    </border>
    <border>
      <left/>
      <right style="hair">
        <color theme="1" tint="0.499984740745262"/>
      </right>
      <top/>
      <bottom style="thin">
        <color theme="1" tint="0.499984740745262"/>
      </bottom>
      <diagonal/>
    </border>
    <border>
      <left style="double">
        <color theme="1" tint="0.499984740745262"/>
      </left>
      <right/>
      <top style="thin">
        <color theme="1" tint="0.499984740745262"/>
      </top>
      <bottom/>
      <diagonal/>
    </border>
    <border>
      <left style="double">
        <color theme="1" tint="0.499984740745262"/>
      </left>
      <right/>
      <top/>
      <bottom style="thin">
        <color theme="1" tint="0.499984740745262"/>
      </bottom>
      <diagonal/>
    </border>
    <border>
      <left/>
      <right/>
      <top style="dotted">
        <color theme="1" tint="0.499984740745262"/>
      </top>
      <bottom/>
      <diagonal/>
    </border>
    <border>
      <left/>
      <right style="hair">
        <color theme="1" tint="0.499984740745262"/>
      </right>
      <top style="thin">
        <color theme="1" tint="0.499984740745262"/>
      </top>
      <bottom/>
      <diagonal/>
    </border>
    <border>
      <left style="thin">
        <color theme="1" tint="0.499984740745262"/>
      </left>
      <right style="hair">
        <color theme="0" tint="-0.34998626667073579"/>
      </right>
      <top style="thin">
        <color theme="1" tint="0.499984740745262"/>
      </top>
      <bottom/>
      <diagonal/>
    </border>
    <border>
      <left style="hair">
        <color theme="0" tint="-0.34998626667073579"/>
      </left>
      <right style="hair">
        <color theme="0" tint="-0.34998626667073579"/>
      </right>
      <top style="thin">
        <color theme="1" tint="0.499984740745262"/>
      </top>
      <bottom/>
      <diagonal/>
    </border>
    <border>
      <left style="hair">
        <color theme="0" tint="-0.34998626667073579"/>
      </left>
      <right style="thin">
        <color theme="1" tint="0.499984740745262"/>
      </right>
      <top style="thin">
        <color theme="1" tint="0.499984740745262"/>
      </top>
      <bottom/>
      <diagonal/>
    </border>
    <border>
      <left/>
      <right style="thin">
        <color theme="1" tint="0.34998626667073579"/>
      </right>
      <top style="thin">
        <color theme="1" tint="0.499984740745262"/>
      </top>
      <bottom style="hair">
        <color theme="1" tint="0.499984740745262"/>
      </bottom>
      <diagonal/>
    </border>
    <border>
      <left/>
      <right style="thin">
        <color theme="1" tint="0.34998626667073579"/>
      </right>
      <top/>
      <bottom style="thin">
        <color theme="1" tint="0.499984740745262"/>
      </bottom>
      <diagonal/>
    </border>
    <border>
      <left style="thin">
        <color theme="1" tint="0.34998626667073579"/>
      </left>
      <right/>
      <top/>
      <bottom style="thin">
        <color theme="1" tint="0.499984740745262"/>
      </bottom>
      <diagonal/>
    </border>
    <border>
      <left/>
      <right/>
      <top/>
      <bottom style="medium">
        <color theme="1" tint="0.499984740745262"/>
      </bottom>
      <diagonal/>
    </border>
    <border>
      <left style="hair">
        <color theme="1" tint="0.499984740745262"/>
      </left>
      <right/>
      <top style="thin">
        <color theme="1" tint="0.499984740745262"/>
      </top>
      <bottom/>
      <diagonal/>
    </border>
    <border>
      <left style="hair">
        <color auto="1"/>
      </left>
      <right style="hair">
        <color auto="1"/>
      </right>
      <top style="hair">
        <color auto="1"/>
      </top>
      <bottom style="hair">
        <color auto="1"/>
      </bottom>
      <diagonal/>
    </border>
    <border>
      <left style="double">
        <color theme="1" tint="0.499984740745262"/>
      </left>
      <right style="thin">
        <color theme="1" tint="0.34998626667073579"/>
      </right>
      <top/>
      <bottom/>
      <diagonal/>
    </border>
    <border>
      <left style="thin">
        <color theme="1" tint="0.34998626667073579"/>
      </left>
      <right style="thin">
        <color theme="1" tint="0.34998626667073579"/>
      </right>
      <top/>
      <bottom/>
      <diagonal/>
    </border>
    <border>
      <left style="thin">
        <color theme="1" tint="0.34998626667073579"/>
      </left>
      <right style="double">
        <color theme="1" tint="0.499984740745262"/>
      </right>
      <top/>
      <bottom/>
      <diagonal/>
    </border>
    <border>
      <left/>
      <right style="double">
        <color theme="1" tint="0.499984740745262"/>
      </right>
      <top/>
      <bottom style="thin">
        <color theme="1" tint="0.499984740745262"/>
      </bottom>
      <diagonal/>
    </border>
    <border>
      <left style="double">
        <color theme="1" tint="0.499984740745262"/>
      </left>
      <right/>
      <top/>
      <bottom/>
      <diagonal/>
    </border>
    <border>
      <left/>
      <right style="double">
        <color theme="1" tint="0.499984740745262"/>
      </right>
      <top/>
      <bottom/>
      <diagonal/>
    </border>
    <border>
      <left style="thin">
        <color theme="1" tint="0.499984740745262"/>
      </left>
      <right style="thin">
        <color theme="1" tint="0.34998626667073579"/>
      </right>
      <top style="thin">
        <color theme="1" tint="0.499984740745262"/>
      </top>
      <bottom/>
      <diagonal/>
    </border>
    <border>
      <left style="thin">
        <color theme="1" tint="0.34998626667073579"/>
      </left>
      <right style="thin">
        <color theme="1" tint="0.34998626667073579"/>
      </right>
      <top style="thin">
        <color theme="1" tint="0.499984740745262"/>
      </top>
      <bottom/>
      <diagonal/>
    </border>
    <border>
      <left style="thin">
        <color theme="1" tint="0.34998626667073579"/>
      </left>
      <right style="double">
        <color theme="1" tint="0.499984740745262"/>
      </right>
      <top style="thin">
        <color theme="1" tint="0.499984740745262"/>
      </top>
      <bottom/>
      <diagonal/>
    </border>
    <border>
      <left style="double">
        <color theme="1" tint="0.24994659260841701"/>
      </left>
      <right/>
      <top style="double">
        <color theme="1" tint="0.24994659260841701"/>
      </top>
      <bottom/>
      <diagonal/>
    </border>
    <border>
      <left/>
      <right/>
      <top style="double">
        <color theme="1" tint="0.24994659260841701"/>
      </top>
      <bottom/>
      <diagonal/>
    </border>
    <border>
      <left/>
      <right style="double">
        <color theme="1" tint="0.24994659260841701"/>
      </right>
      <top style="double">
        <color theme="1" tint="0.24994659260841701"/>
      </top>
      <bottom/>
      <diagonal/>
    </border>
    <border>
      <left style="double">
        <color theme="1" tint="0.24994659260841701"/>
      </left>
      <right/>
      <top/>
      <bottom style="double">
        <color theme="1" tint="0.24994659260841701"/>
      </bottom>
      <diagonal/>
    </border>
    <border>
      <left/>
      <right/>
      <top/>
      <bottom style="double">
        <color theme="1" tint="0.24994659260841701"/>
      </bottom>
      <diagonal/>
    </border>
    <border>
      <left/>
      <right style="double">
        <color theme="1" tint="0.24994659260841701"/>
      </right>
      <top/>
      <bottom style="double">
        <color theme="1" tint="0.24994659260841701"/>
      </bottom>
      <diagonal/>
    </border>
    <border>
      <left style="double">
        <color theme="1" tint="0.24994659260841701"/>
      </left>
      <right/>
      <top/>
      <bottom/>
      <diagonal/>
    </border>
    <border>
      <left/>
      <right style="double">
        <color theme="1" tint="0.24994659260841701"/>
      </right>
      <top/>
      <bottom/>
      <diagonal/>
    </border>
    <border>
      <left style="double">
        <color theme="1" tint="0.24994659260841701"/>
      </left>
      <right/>
      <top style="double">
        <color theme="1" tint="0.24994659260841701"/>
      </top>
      <bottom style="thin">
        <color theme="0" tint="-0.499984740745262"/>
      </bottom>
      <diagonal/>
    </border>
    <border>
      <left/>
      <right/>
      <top style="double">
        <color theme="1" tint="0.24994659260841701"/>
      </top>
      <bottom style="thin">
        <color theme="0" tint="-0.499984740745262"/>
      </bottom>
      <diagonal/>
    </border>
    <border>
      <left/>
      <right style="double">
        <color theme="1" tint="0.24994659260841701"/>
      </right>
      <top style="double">
        <color theme="1" tint="0.24994659260841701"/>
      </top>
      <bottom style="thin">
        <color theme="0" tint="-0.499984740745262"/>
      </bottom>
      <diagonal/>
    </border>
    <border>
      <left style="double">
        <color theme="1" tint="0.24994659260841701"/>
      </left>
      <right/>
      <top style="thin">
        <color theme="0" tint="-0.499984740745262"/>
      </top>
      <bottom/>
      <diagonal/>
    </border>
    <border>
      <left/>
      <right style="double">
        <color theme="1" tint="0.24994659260841701"/>
      </right>
      <top style="thin">
        <color theme="0" tint="-0.499984740745262"/>
      </top>
      <bottom/>
      <diagonal/>
    </border>
    <border>
      <left style="double">
        <color theme="1" tint="0.24994659260841701"/>
      </left>
      <right style="thin">
        <color theme="1" tint="0.499984740745262"/>
      </right>
      <top style="double">
        <color theme="1" tint="0.24994659260841701"/>
      </top>
      <bottom style="thin">
        <color theme="1" tint="0.499984740745262"/>
      </bottom>
      <diagonal/>
    </border>
    <border>
      <left style="thin">
        <color theme="1" tint="0.499984740745262"/>
      </left>
      <right style="thin">
        <color theme="1" tint="0.499984740745262"/>
      </right>
      <top style="double">
        <color theme="1" tint="0.24994659260841701"/>
      </top>
      <bottom style="thin">
        <color theme="1" tint="0.499984740745262"/>
      </bottom>
      <diagonal/>
    </border>
    <border>
      <left style="thin">
        <color theme="1" tint="0.499984740745262"/>
      </left>
      <right style="double">
        <color theme="1" tint="0.24994659260841701"/>
      </right>
      <top style="double">
        <color theme="1" tint="0.24994659260841701"/>
      </top>
      <bottom style="thin">
        <color theme="1" tint="0.499984740745262"/>
      </bottom>
      <diagonal/>
    </border>
    <border>
      <left style="double">
        <color theme="1" tint="0.24994659260841701"/>
      </left>
      <right/>
      <top style="thin">
        <color theme="1" tint="0.499984740745262"/>
      </top>
      <bottom/>
      <diagonal/>
    </border>
    <border>
      <left/>
      <right style="double">
        <color theme="1" tint="0.24994659260841701"/>
      </right>
      <top style="thin">
        <color theme="1" tint="0.499984740745262"/>
      </top>
      <bottom/>
      <diagonal/>
    </border>
    <border>
      <left/>
      <right style="double">
        <color theme="1" tint="0.24994659260841701"/>
      </right>
      <top style="thin">
        <color theme="0" tint="-0.499984740745262"/>
      </top>
      <bottom style="hair">
        <color theme="1" tint="0.499984740745262"/>
      </bottom>
      <diagonal/>
    </border>
    <border>
      <left/>
      <right style="double">
        <color theme="1" tint="0.24994659260841701"/>
      </right>
      <top style="hair">
        <color theme="1" tint="0.499984740745262"/>
      </top>
      <bottom/>
      <diagonal/>
    </border>
    <border>
      <left/>
      <right style="thin">
        <color theme="0" tint="-0.499984740745262"/>
      </right>
      <top/>
      <bottom style="thin">
        <color theme="1" tint="0.499984740745262"/>
      </bottom>
      <diagonal/>
    </border>
    <border>
      <left/>
      <right style="double">
        <color theme="1" tint="0.24994659260841701"/>
      </right>
      <top/>
      <bottom style="hair">
        <color theme="1" tint="0.499984740745262"/>
      </bottom>
      <diagonal/>
    </border>
    <border>
      <left style="double">
        <color theme="1" tint="0.24994659260841701"/>
      </left>
      <right style="double">
        <color theme="1" tint="0.24994659260841701"/>
      </right>
      <top style="double">
        <color theme="1" tint="0.24994659260841701"/>
      </top>
      <bottom style="double">
        <color theme="1" tint="0.2499465926084170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style="hair">
        <color theme="1" tint="0.499984740745262"/>
      </top>
      <bottom style="hair">
        <color theme="1" tint="0.499984740745262"/>
      </bottom>
      <diagonal/>
    </border>
    <border>
      <left style="double">
        <color theme="1" tint="0.24994659260841701"/>
      </left>
      <right style="double">
        <color theme="1" tint="0.24994659260841701"/>
      </right>
      <top style="double">
        <color theme="1" tint="0.24994659260841701"/>
      </top>
      <bottom style="hair">
        <color theme="1" tint="0.499984740745262"/>
      </bottom>
      <diagonal/>
    </border>
    <border>
      <left style="double">
        <color theme="1" tint="0.24994659260841701"/>
      </left>
      <right style="double">
        <color theme="1" tint="0.24994659260841701"/>
      </right>
      <top style="hair">
        <color theme="1" tint="0.499984740745262"/>
      </top>
      <bottom style="hair">
        <color theme="1" tint="0.499984740745262"/>
      </bottom>
      <diagonal/>
    </border>
    <border>
      <left style="double">
        <color theme="1" tint="0.24994659260841701"/>
      </left>
      <right style="double">
        <color theme="1" tint="0.24994659260841701"/>
      </right>
      <top style="hair">
        <color theme="1" tint="0.499984740745262"/>
      </top>
      <bottom style="double">
        <color theme="1" tint="0.24994659260841701"/>
      </bottom>
      <diagonal/>
    </border>
    <border>
      <left style="double">
        <color theme="1" tint="0.499984740745262"/>
      </left>
      <right style="double">
        <color theme="1" tint="0.499984740745262"/>
      </right>
      <top style="double">
        <color theme="1" tint="0.499984740745262"/>
      </top>
      <bottom style="double">
        <color theme="1" tint="0.499984740745262"/>
      </bottom>
      <diagonal/>
    </border>
    <border>
      <left style="thin">
        <color indexed="64"/>
      </left>
      <right style="thin">
        <color indexed="64"/>
      </right>
      <top style="thin">
        <color indexed="64"/>
      </top>
      <bottom style="thin">
        <color indexed="64"/>
      </bottom>
      <diagonal/>
    </border>
    <border>
      <left style="medium">
        <color rgb="FFFFFFFF"/>
      </left>
      <right/>
      <top/>
      <bottom style="medium">
        <color rgb="FFFFFFFF"/>
      </bottom>
      <diagonal/>
    </border>
    <border>
      <left/>
      <right/>
      <top/>
      <bottom style="medium">
        <color rgb="FFFFFFFF"/>
      </bottom>
      <diagonal/>
    </border>
    <border>
      <left/>
      <right style="medium">
        <color rgb="FFFFFFFF"/>
      </right>
      <top/>
      <bottom style="medium">
        <color rgb="FFFFFFFF"/>
      </bottom>
      <diagonal/>
    </border>
    <border>
      <left style="double">
        <color auto="1"/>
      </left>
      <right style="double">
        <color auto="1"/>
      </right>
      <top style="double">
        <color auto="1"/>
      </top>
      <bottom style="hair">
        <color auto="1"/>
      </bottom>
      <diagonal/>
    </border>
    <border>
      <left style="double">
        <color auto="1"/>
      </left>
      <right style="double">
        <color auto="1"/>
      </right>
      <top style="hair">
        <color auto="1"/>
      </top>
      <bottom/>
      <diagonal/>
    </border>
    <border>
      <left style="double">
        <color auto="1"/>
      </left>
      <right style="double">
        <color auto="1"/>
      </right>
      <top/>
      <bottom/>
      <diagonal/>
    </border>
    <border>
      <left style="double">
        <color auto="1"/>
      </left>
      <right style="double">
        <color auto="1"/>
      </right>
      <top/>
      <bottom style="double">
        <color auto="1"/>
      </bottom>
      <diagonal/>
    </border>
    <border>
      <left/>
      <right style="double">
        <color theme="1" tint="0.24994659260841701"/>
      </right>
      <top style="hair">
        <color theme="1" tint="0.499984740745262"/>
      </top>
      <bottom style="hair">
        <color theme="1" tint="0.499984740745262"/>
      </bottom>
      <diagonal/>
    </border>
    <border>
      <left/>
      <right style="hair">
        <color theme="1" tint="0.499984740745262"/>
      </right>
      <top/>
      <bottom/>
      <diagonal/>
    </border>
    <border>
      <left/>
      <right style="hair">
        <color theme="1" tint="0.499984740745262"/>
      </right>
      <top/>
      <bottom style="double">
        <color theme="1" tint="0.24994659260841701"/>
      </bottom>
      <diagonal/>
    </border>
    <border>
      <left style="hair">
        <color theme="1" tint="0.499984740745262"/>
      </left>
      <right style="hair">
        <color theme="1" tint="0.499984740745262"/>
      </right>
      <top/>
      <bottom style="hair">
        <color theme="1" tint="0.499984740745262"/>
      </bottom>
      <diagonal/>
    </border>
    <border>
      <left style="hair">
        <color theme="1" tint="0.499984740745262"/>
      </left>
      <right/>
      <top/>
      <bottom style="hair">
        <color theme="1" tint="0.499984740745262"/>
      </bottom>
      <diagonal/>
    </border>
    <border>
      <left style="double">
        <color theme="1" tint="0.24994659260841701"/>
      </left>
      <right style="double">
        <color theme="1" tint="0.24994659260841701"/>
      </right>
      <top/>
      <bottom style="hair">
        <color theme="1" tint="0.499984740745262"/>
      </bottom>
      <diagonal/>
    </border>
    <border>
      <left style="hair">
        <color theme="1" tint="0.499984740745262"/>
      </left>
      <right style="hair">
        <color theme="1" tint="0.499984740745262"/>
      </right>
      <top/>
      <bottom style="double">
        <color theme="1" tint="0.24994659260841701"/>
      </bottom>
      <diagonal/>
    </border>
    <border>
      <left style="hair">
        <color theme="1" tint="0.499984740745262"/>
      </left>
      <right/>
      <top/>
      <bottom style="double">
        <color theme="1" tint="0.24994659260841701"/>
      </bottom>
      <diagonal/>
    </border>
    <border>
      <left style="double">
        <color theme="1" tint="0.24994659260841701"/>
      </left>
      <right style="double">
        <color theme="1" tint="0.24994659260841701"/>
      </right>
      <top/>
      <bottom style="double">
        <color theme="1" tint="0.24994659260841701"/>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diagonal/>
    </border>
    <border>
      <left style="thin">
        <color theme="5" tint="-0.24994659260841701"/>
      </left>
      <right/>
      <top style="thin">
        <color theme="5" tint="-0.24994659260841701"/>
      </top>
      <bottom style="thin">
        <color theme="5" tint="-0.24994659260841701"/>
      </bottom>
      <diagonal/>
    </border>
    <border>
      <left/>
      <right/>
      <top style="thin">
        <color theme="5" tint="-0.24994659260841701"/>
      </top>
      <bottom style="thin">
        <color theme="5" tint="-0.24994659260841701"/>
      </bottom>
      <diagonal/>
    </border>
    <border>
      <left/>
      <right style="thin">
        <color theme="5" tint="-0.24994659260841701"/>
      </right>
      <top style="thin">
        <color theme="5" tint="-0.24994659260841701"/>
      </top>
      <bottom style="thin">
        <color theme="5" tint="-0.24994659260841701"/>
      </bottom>
      <diagonal/>
    </border>
    <border>
      <left/>
      <right/>
      <top style="thin">
        <color theme="5" tint="-0.24994659260841701"/>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hair">
        <color theme="0" tint="-0.34998626667073579"/>
      </left>
      <right style="hair">
        <color theme="0" tint="-0.34998626667073579"/>
      </right>
      <top style="hair">
        <color theme="0" tint="-0.34998626667073579"/>
      </top>
      <bottom style="hair">
        <color theme="0" tint="-0.34998626667073579"/>
      </bottom>
      <diagonal/>
    </border>
  </borders>
  <cellStyleXfs count="1">
    <xf numFmtId="0" fontId="0" fillId="0" borderId="0">
      <alignment vertical="center"/>
    </xf>
  </cellStyleXfs>
  <cellXfs count="657">
    <xf numFmtId="0" fontId="0" fillId="0" borderId="0" xfId="0">
      <alignment vertical="center"/>
    </xf>
    <xf numFmtId="0" fontId="8" fillId="0" borderId="0" xfId="0" applyFont="1">
      <alignment vertical="center"/>
    </xf>
    <xf numFmtId="0" fontId="7" fillId="0" borderId="0" xfId="0" applyFont="1">
      <alignment vertical="center"/>
    </xf>
    <xf numFmtId="0" fontId="9" fillId="0" borderId="0" xfId="0" applyFont="1">
      <alignment vertical="center"/>
    </xf>
    <xf numFmtId="0" fontId="11" fillId="0" borderId="0" xfId="0" applyFont="1">
      <alignment vertical="center"/>
    </xf>
    <xf numFmtId="0" fontId="8" fillId="0" borderId="0" xfId="0" applyFont="1" applyBorder="1" applyAlignment="1">
      <alignment vertical="center"/>
    </xf>
    <xf numFmtId="0" fontId="10" fillId="0" borderId="0" xfId="0" applyFont="1">
      <alignment vertical="center"/>
    </xf>
    <xf numFmtId="0" fontId="8" fillId="0" borderId="0" xfId="0" applyFont="1" applyAlignment="1">
      <alignment vertical="center" wrapText="1"/>
    </xf>
    <xf numFmtId="0" fontId="12" fillId="0" borderId="0" xfId="0" applyFont="1">
      <alignment vertical="center"/>
    </xf>
    <xf numFmtId="0" fontId="13" fillId="0" borderId="0" xfId="0" applyFont="1" applyAlignment="1">
      <alignment vertical="top"/>
    </xf>
    <xf numFmtId="0" fontId="10" fillId="0" borderId="0" xfId="0" applyFont="1" applyAlignment="1">
      <alignment horizontal="left" vertical="top"/>
    </xf>
    <xf numFmtId="0" fontId="15" fillId="0" borderId="0" xfId="0" applyFont="1">
      <alignment vertical="center"/>
    </xf>
    <xf numFmtId="0" fontId="15" fillId="0" borderId="0" xfId="0" applyFont="1" applyAlignment="1">
      <alignment horizontal="left" vertical="center"/>
    </xf>
    <xf numFmtId="0" fontId="18" fillId="0" borderId="0" xfId="0" applyFont="1" applyAlignment="1">
      <alignment horizontal="center" vertical="center"/>
    </xf>
    <xf numFmtId="0" fontId="10" fillId="0" borderId="0" xfId="0" applyFont="1" applyAlignment="1">
      <alignment vertical="center"/>
    </xf>
    <xf numFmtId="0" fontId="7" fillId="0" borderId="0" xfId="0" applyFont="1" applyBorder="1">
      <alignment vertical="center"/>
    </xf>
    <xf numFmtId="0" fontId="5" fillId="0" borderId="0" xfId="0" applyFont="1" applyBorder="1" applyAlignment="1">
      <alignment vertical="center"/>
    </xf>
    <xf numFmtId="0" fontId="8" fillId="0" borderId="0" xfId="0" applyFont="1" applyBorder="1">
      <alignment vertical="center"/>
    </xf>
    <xf numFmtId="0" fontId="10" fillId="0" borderId="0" xfId="0" applyFont="1" applyBorder="1" applyAlignment="1">
      <alignment vertical="center" wrapText="1"/>
    </xf>
    <xf numFmtId="0" fontId="13" fillId="0" borderId="0" xfId="0" applyFont="1" applyBorder="1" applyAlignment="1">
      <alignment horizontal="left" vertical="top"/>
    </xf>
    <xf numFmtId="0" fontId="13" fillId="0" borderId="0" xfId="0" applyFont="1" applyBorder="1" applyAlignment="1">
      <alignment horizontal="left" vertical="center"/>
    </xf>
    <xf numFmtId="0" fontId="13" fillId="0" borderId="0" xfId="0" applyFont="1" applyBorder="1" applyAlignment="1">
      <alignment vertical="top"/>
    </xf>
    <xf numFmtId="0" fontId="8" fillId="0" borderId="10" xfId="0" applyFont="1" applyBorder="1">
      <alignment vertical="center"/>
    </xf>
    <xf numFmtId="0" fontId="8" fillId="0" borderId="11" xfId="0" applyFont="1" applyBorder="1">
      <alignment vertical="center"/>
    </xf>
    <xf numFmtId="0" fontId="8" fillId="0" borderId="12" xfId="0" applyFont="1" applyBorder="1">
      <alignment vertical="center"/>
    </xf>
    <xf numFmtId="0" fontId="8" fillId="0" borderId="20" xfId="0" applyFont="1" applyBorder="1">
      <alignment vertical="center"/>
    </xf>
    <xf numFmtId="0" fontId="8" fillId="0" borderId="21" xfId="0" applyFont="1" applyBorder="1">
      <alignment vertical="center"/>
    </xf>
    <xf numFmtId="0" fontId="8" fillId="0" borderId="13" xfId="0" applyFont="1" applyBorder="1">
      <alignment vertical="center"/>
    </xf>
    <xf numFmtId="0" fontId="8" fillId="0" borderId="3" xfId="0" applyFont="1" applyBorder="1">
      <alignment vertical="center"/>
    </xf>
    <xf numFmtId="0" fontId="8" fillId="0" borderId="14" xfId="0" applyFont="1" applyBorder="1">
      <alignment vertical="center"/>
    </xf>
    <xf numFmtId="0" fontId="10" fillId="0" borderId="0" xfId="0" applyFont="1" applyBorder="1" applyAlignment="1">
      <alignment vertical="center"/>
    </xf>
    <xf numFmtId="0" fontId="8" fillId="0" borderId="0" xfId="0" applyFont="1" applyBorder="1" applyAlignment="1">
      <alignment horizontal="center" vertical="center" wrapText="1"/>
    </xf>
    <xf numFmtId="0" fontId="7" fillId="0" borderId="0" xfId="0" applyFont="1" applyBorder="1" applyAlignment="1">
      <alignment horizontal="center" vertical="center"/>
    </xf>
    <xf numFmtId="0" fontId="9" fillId="0" borderId="0" xfId="0" applyFont="1" applyBorder="1" applyAlignment="1">
      <alignment horizontal="center" vertical="center"/>
    </xf>
    <xf numFmtId="0" fontId="10" fillId="0" borderId="0" xfId="0" applyFont="1" applyBorder="1" applyAlignment="1">
      <alignment horizontal="center"/>
    </xf>
    <xf numFmtId="0" fontId="10" fillId="0" borderId="75" xfId="0" applyFont="1" applyBorder="1" applyAlignment="1">
      <alignment vertical="center"/>
    </xf>
    <xf numFmtId="31" fontId="11" fillId="0" borderId="0" xfId="0" applyNumberFormat="1" applyFont="1" applyAlignment="1">
      <alignment vertical="center"/>
    </xf>
    <xf numFmtId="0" fontId="12" fillId="0" borderId="0" xfId="0" applyFont="1" applyAlignment="1">
      <alignment horizontal="center" vertical="center"/>
    </xf>
    <xf numFmtId="0" fontId="10" fillId="0" borderId="98" xfId="0" applyFont="1" applyBorder="1">
      <alignment vertical="center"/>
    </xf>
    <xf numFmtId="0" fontId="28" fillId="0" borderId="0" xfId="0" applyFont="1">
      <alignment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0" fontId="10" fillId="0" borderId="0" xfId="0" applyFont="1" applyBorder="1" applyAlignment="1">
      <alignment horizontal="center" vertical="center" wrapText="1"/>
    </xf>
    <xf numFmtId="0" fontId="8" fillId="0" borderId="60" xfId="0" applyFont="1" applyBorder="1" applyAlignment="1">
      <alignment horizontal="center" vertical="center"/>
    </xf>
    <xf numFmtId="0" fontId="13" fillId="0" borderId="75" xfId="0" applyFont="1" applyBorder="1" applyAlignment="1">
      <alignment horizontal="center" vertical="center"/>
    </xf>
    <xf numFmtId="0" fontId="10" fillId="0" borderId="38" xfId="0" applyFont="1" applyBorder="1" applyAlignment="1">
      <alignment horizontal="center" vertical="center" wrapText="1"/>
    </xf>
    <xf numFmtId="0" fontId="7" fillId="0" borderId="0" xfId="0" applyFont="1" applyBorder="1" applyAlignment="1">
      <alignment horizontal="center" vertical="center"/>
    </xf>
    <xf numFmtId="0" fontId="10" fillId="0" borderId="70" xfId="0" applyFont="1" applyBorder="1" applyAlignment="1">
      <alignment horizontal="center" vertical="center"/>
    </xf>
    <xf numFmtId="0" fontId="28" fillId="0" borderId="0" xfId="0" applyFont="1" applyBorder="1" applyAlignment="1">
      <alignment vertical="center"/>
    </xf>
    <xf numFmtId="0" fontId="14" fillId="0" borderId="0" xfId="0" applyFont="1">
      <alignment vertical="center"/>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8" fillId="0" borderId="0" xfId="0" applyFont="1" applyBorder="1" applyAlignment="1">
      <alignment horizontal="center" vertical="center"/>
    </xf>
    <xf numFmtId="0" fontId="10" fillId="0" borderId="0" xfId="0" applyFont="1" applyBorder="1" applyAlignment="1">
      <alignment horizontal="center" vertical="center"/>
    </xf>
    <xf numFmtId="0" fontId="8" fillId="0" borderId="0" xfId="0" applyFont="1" applyAlignment="1">
      <alignment horizontal="center" vertical="center" wrapText="1"/>
    </xf>
    <xf numFmtId="0" fontId="10" fillId="0" borderId="57" xfId="0" applyFont="1" applyBorder="1" applyAlignment="1">
      <alignment horizontal="center" vertical="center"/>
    </xf>
    <xf numFmtId="0" fontId="7" fillId="0" borderId="0" xfId="0" applyFont="1" applyAlignment="1">
      <alignment horizontal="center" vertical="center"/>
    </xf>
    <xf numFmtId="0" fontId="8" fillId="0" borderId="10" xfId="0" applyFont="1" applyBorder="1" applyAlignment="1">
      <alignment horizontal="center" vertical="center"/>
    </xf>
    <xf numFmtId="0" fontId="8" fillId="0" borderId="0" xfId="0" applyNumberFormat="1" applyFont="1" applyFill="1" applyAlignment="1">
      <alignment horizontal="center" vertical="center"/>
    </xf>
    <xf numFmtId="0" fontId="10" fillId="0" borderId="13" xfId="0" applyFont="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right" vertical="center"/>
    </xf>
    <xf numFmtId="0" fontId="7" fillId="0" borderId="0" xfId="0" applyFont="1" applyAlignment="1">
      <alignment horizontal="center" vertical="center"/>
    </xf>
    <xf numFmtId="0" fontId="38" fillId="0" borderId="0" xfId="0" applyFont="1">
      <alignment vertical="center"/>
    </xf>
    <xf numFmtId="0" fontId="15" fillId="0" borderId="0" xfId="0" applyFont="1" applyAlignment="1">
      <alignment vertical="center" wrapText="1"/>
    </xf>
    <xf numFmtId="0" fontId="40" fillId="0" borderId="0" xfId="0" applyFont="1">
      <alignment vertical="center"/>
    </xf>
    <xf numFmtId="0" fontId="41" fillId="0" borderId="0" xfId="0" applyFont="1" applyProtection="1">
      <alignment vertical="center"/>
      <protection locked="0"/>
    </xf>
    <xf numFmtId="0" fontId="14" fillId="0" borderId="0" xfId="0" applyFont="1" applyProtection="1">
      <alignment vertical="center"/>
      <protection locked="0"/>
    </xf>
    <xf numFmtId="0" fontId="42" fillId="0" borderId="0" xfId="0" applyFont="1" applyAlignment="1">
      <alignment horizontal="center" vertical="center"/>
    </xf>
    <xf numFmtId="0" fontId="43" fillId="0" borderId="0" xfId="0" applyFont="1" applyAlignment="1">
      <alignment horizontal="center" vertical="center"/>
    </xf>
    <xf numFmtId="179" fontId="40" fillId="0" borderId="143" xfId="0" applyNumberFormat="1" applyFont="1" applyBorder="1" applyAlignment="1" applyProtection="1">
      <alignment horizontal="center" vertical="center"/>
      <protection locked="0"/>
    </xf>
    <xf numFmtId="0" fontId="40" fillId="0" borderId="146" xfId="0" applyFont="1" applyBorder="1" applyAlignment="1" applyProtection="1">
      <alignment horizontal="center" vertical="center" shrinkToFit="1"/>
      <protection locked="0"/>
    </xf>
    <xf numFmtId="179" fontId="14" fillId="0" borderId="143" xfId="0" applyNumberFormat="1" applyFont="1" applyBorder="1" applyAlignment="1" applyProtection="1">
      <alignment horizontal="center" vertical="center"/>
      <protection locked="0"/>
    </xf>
    <xf numFmtId="0" fontId="49" fillId="0" borderId="144" xfId="0" applyFont="1" applyBorder="1" applyAlignment="1" applyProtection="1">
      <alignment horizontal="center" vertical="center" shrinkToFit="1"/>
      <protection locked="0"/>
    </xf>
    <xf numFmtId="0" fontId="49" fillId="0" borderId="144" xfId="0" applyFont="1" applyBorder="1" applyAlignment="1" applyProtection="1">
      <alignment horizontal="center" vertical="center"/>
      <protection locked="0"/>
    </xf>
    <xf numFmtId="0" fontId="14" fillId="0" borderId="144" xfId="0" applyFont="1" applyBorder="1" applyAlignment="1" applyProtection="1">
      <alignment horizontal="center" vertical="center"/>
      <protection locked="0"/>
    </xf>
    <xf numFmtId="31" fontId="14" fillId="0" borderId="144" xfId="0" applyNumberFormat="1" applyFont="1" applyBorder="1" applyAlignment="1" applyProtection="1">
      <alignment horizontal="center" vertical="center"/>
      <protection locked="0"/>
    </xf>
    <xf numFmtId="3" fontId="14" fillId="0" borderId="144" xfId="0" applyNumberFormat="1" applyFont="1" applyBorder="1" applyAlignment="1" applyProtection="1">
      <alignment horizontal="center" vertical="center"/>
      <protection locked="0"/>
    </xf>
    <xf numFmtId="0" fontId="14" fillId="0" borderId="145" xfId="0" applyFont="1" applyBorder="1" applyAlignment="1" applyProtection="1">
      <alignment horizontal="center" vertical="center"/>
      <protection locked="0"/>
    </xf>
    <xf numFmtId="1" fontId="16" fillId="0" borderId="41" xfId="0" applyNumberFormat="1" applyFont="1" applyBorder="1" applyAlignment="1">
      <alignment horizontal="center" vertical="center" shrinkToFit="1"/>
    </xf>
    <xf numFmtId="1" fontId="16" fillId="0" borderId="42" xfId="0" applyNumberFormat="1" applyFont="1" applyBorder="1" applyAlignment="1">
      <alignment horizontal="center" vertical="center" shrinkToFit="1"/>
    </xf>
    <xf numFmtId="0" fontId="1" fillId="0" borderId="0" xfId="0" applyFont="1">
      <alignment vertical="center"/>
    </xf>
    <xf numFmtId="0" fontId="54" fillId="0" borderId="0" xfId="0" applyFont="1" applyAlignment="1">
      <alignment horizontal="right" vertical="center"/>
    </xf>
    <xf numFmtId="0" fontId="1" fillId="0" borderId="0" xfId="0" applyFont="1" applyAlignment="1">
      <alignment horizontal="right" vertical="center"/>
    </xf>
    <xf numFmtId="0" fontId="56" fillId="0" borderId="140" xfId="0" applyFont="1" applyBorder="1" applyAlignment="1">
      <alignment horizontal="center" vertical="center"/>
    </xf>
    <xf numFmtId="185" fontId="40" fillId="0" borderId="144" xfId="0" applyNumberFormat="1" applyFont="1" applyBorder="1" applyAlignment="1" applyProtection="1">
      <alignment horizontal="center" vertical="center"/>
      <protection locked="0"/>
    </xf>
    <xf numFmtId="0" fontId="58" fillId="6" borderId="142" xfId="0" applyFont="1" applyFill="1" applyBorder="1" applyAlignment="1">
      <alignment horizontal="center" vertical="center"/>
    </xf>
    <xf numFmtId="0" fontId="59" fillId="0" borderId="144" xfId="0" applyFont="1" applyBorder="1" applyAlignment="1" applyProtection="1">
      <alignment horizontal="center" vertical="center" shrinkToFit="1"/>
      <protection locked="0"/>
    </xf>
    <xf numFmtId="0" fontId="60" fillId="0" borderId="0" xfId="0" applyFont="1">
      <alignment vertical="center"/>
    </xf>
    <xf numFmtId="0" fontId="61" fillId="0" borderId="0" xfId="0" applyFont="1">
      <alignment vertical="center"/>
    </xf>
    <xf numFmtId="0" fontId="59" fillId="0" borderId="144" xfId="0" applyFont="1" applyBorder="1" applyAlignment="1" applyProtection="1">
      <alignment horizontal="center" vertical="center"/>
      <protection locked="0"/>
    </xf>
    <xf numFmtId="31" fontId="40" fillId="0" borderId="144" xfId="0" applyNumberFormat="1" applyFont="1" applyBorder="1" applyAlignment="1" applyProtection="1">
      <alignment horizontal="center" vertical="center"/>
      <protection locked="0"/>
    </xf>
    <xf numFmtId="0" fontId="40" fillId="0" borderId="144" xfId="0" applyFont="1" applyBorder="1" applyAlignment="1" applyProtection="1">
      <alignment horizontal="center" vertical="center"/>
      <protection locked="0"/>
    </xf>
    <xf numFmtId="0" fontId="40" fillId="0" borderId="160" xfId="0" applyFont="1" applyBorder="1" applyAlignment="1" applyProtection="1">
      <alignment horizontal="center" vertical="center"/>
      <protection locked="0"/>
    </xf>
    <xf numFmtId="3" fontId="40" fillId="0" borderId="144" xfId="0" applyNumberFormat="1" applyFont="1" applyBorder="1" applyAlignment="1" applyProtection="1">
      <alignment horizontal="center" vertical="center"/>
      <protection locked="0"/>
    </xf>
    <xf numFmtId="176" fontId="40" fillId="0" borderId="144" xfId="0" applyNumberFormat="1" applyFont="1" applyBorder="1" applyAlignment="1" applyProtection="1">
      <alignment horizontal="center" vertical="center"/>
      <protection locked="0"/>
    </xf>
    <xf numFmtId="186" fontId="40" fillId="0" borderId="144" xfId="0" applyNumberFormat="1" applyFont="1" applyBorder="1" applyAlignment="1" applyProtection="1">
      <alignment horizontal="center" vertical="center"/>
      <protection locked="0"/>
    </xf>
    <xf numFmtId="0" fontId="18" fillId="0" borderId="144" xfId="0" applyFont="1" applyBorder="1" applyAlignment="1" applyProtection="1">
      <alignment horizontal="center" vertical="center" shrinkToFit="1"/>
      <protection locked="0"/>
    </xf>
    <xf numFmtId="0" fontId="18" fillId="0" borderId="144" xfId="0" applyFont="1" applyBorder="1" applyAlignment="1" applyProtection="1">
      <alignment horizontal="left" vertical="center" shrinkToFit="1"/>
      <protection locked="0"/>
    </xf>
    <xf numFmtId="0" fontId="1" fillId="0" borderId="0" xfId="0" applyFont="1" applyAlignment="1">
      <alignment horizontal="left" vertical="center"/>
    </xf>
    <xf numFmtId="0" fontId="0" fillId="0" borderId="0" xfId="0" applyAlignment="1">
      <alignment horizontal="left" vertical="center"/>
    </xf>
    <xf numFmtId="178" fontId="40" fillId="0" borderId="144" xfId="0" applyNumberFormat="1" applyFont="1" applyBorder="1" applyAlignment="1" applyProtection="1">
      <alignment horizontal="center" vertical="center"/>
      <protection locked="0"/>
    </xf>
    <xf numFmtId="0" fontId="18" fillId="0" borderId="145" xfId="0" applyFont="1" applyBorder="1" applyAlignment="1" applyProtection="1">
      <alignment horizontal="left" vertical="center" wrapText="1" shrinkToFit="1"/>
      <protection locked="0"/>
    </xf>
    <xf numFmtId="0" fontId="62" fillId="0" borderId="0" xfId="0" applyFont="1">
      <alignment vertical="center"/>
    </xf>
    <xf numFmtId="0" fontId="63" fillId="0" borderId="151" xfId="0" applyFont="1" applyBorder="1" applyAlignment="1">
      <alignment horizontal="center" vertical="center"/>
    </xf>
    <xf numFmtId="31" fontId="40" fillId="0" borderId="163" xfId="0" applyNumberFormat="1" applyFont="1" applyBorder="1" applyAlignment="1" applyProtection="1">
      <alignment horizontal="center" vertical="center"/>
      <protection locked="0"/>
    </xf>
    <xf numFmtId="0" fontId="64" fillId="0" borderId="0" xfId="0" applyFont="1" applyAlignment="1">
      <alignment horizontal="right" vertical="center"/>
    </xf>
    <xf numFmtId="0" fontId="31" fillId="0" borderId="0" xfId="0" applyFont="1">
      <alignment vertical="center"/>
    </xf>
    <xf numFmtId="183" fontId="8" fillId="0" borderId="0" xfId="0" applyNumberFormat="1" applyFont="1" applyAlignment="1">
      <alignment horizontal="center" vertical="center" shrinkToFit="1"/>
    </xf>
    <xf numFmtId="184" fontId="8" fillId="0" borderId="0" xfId="0" applyNumberFormat="1" applyFont="1" applyAlignment="1">
      <alignment horizontal="center" vertical="center" shrinkToFit="1"/>
    </xf>
    <xf numFmtId="187" fontId="15" fillId="0" borderId="0" xfId="0" applyNumberFormat="1" applyFont="1" applyAlignment="1">
      <alignment horizontal="center" vertical="center"/>
    </xf>
    <xf numFmtId="1" fontId="14" fillId="0" borderId="32" xfId="0" applyNumberFormat="1" applyFont="1" applyBorder="1" applyAlignment="1">
      <alignment horizontal="center" vertical="center" shrinkToFit="1"/>
    </xf>
    <xf numFmtId="1" fontId="14" fillId="0" borderId="33" xfId="0" applyNumberFormat="1" applyFont="1" applyBorder="1" applyAlignment="1">
      <alignment horizontal="center" vertical="center" shrinkToFit="1"/>
    </xf>
    <xf numFmtId="1" fontId="14" fillId="0" borderId="34" xfId="0" applyNumberFormat="1" applyFont="1" applyBorder="1" applyAlignment="1">
      <alignment horizontal="center" vertical="center" shrinkToFit="1"/>
    </xf>
    <xf numFmtId="0" fontId="18" fillId="0" borderId="145" xfId="0" applyFont="1" applyBorder="1" applyAlignment="1" applyProtection="1">
      <alignment horizontal="center" vertical="center" wrapText="1" shrinkToFit="1"/>
      <protection locked="0"/>
    </xf>
    <xf numFmtId="0" fontId="0" fillId="0" borderId="0" xfId="0" applyAlignment="1">
      <alignment horizontal="center" vertical="center"/>
    </xf>
    <xf numFmtId="1" fontId="40" fillId="0" borderId="32" xfId="0" applyNumberFormat="1" applyFont="1" applyBorder="1" applyAlignment="1">
      <alignment horizontal="center" vertical="center" shrinkToFit="1"/>
    </xf>
    <xf numFmtId="1" fontId="40" fillId="0" borderId="33" xfId="0" applyNumberFormat="1" applyFont="1" applyBorder="1" applyAlignment="1">
      <alignment horizontal="center" vertical="center" shrinkToFit="1"/>
    </xf>
    <xf numFmtId="1" fontId="40" fillId="0" borderId="34" xfId="0" applyNumberFormat="1" applyFont="1" applyBorder="1" applyAlignment="1">
      <alignment horizontal="center" vertical="center" shrinkToFit="1"/>
    </xf>
    <xf numFmtId="0" fontId="15" fillId="0" borderId="167" xfId="0" applyFont="1" applyBorder="1" applyAlignment="1">
      <alignment vertical="center"/>
    </xf>
    <xf numFmtId="0" fontId="15" fillId="0" borderId="0" xfId="0" applyFont="1" applyAlignment="1">
      <alignment vertical="center"/>
    </xf>
    <xf numFmtId="0" fontId="15" fillId="0" borderId="0" xfId="0" applyFont="1" applyAlignment="1">
      <alignment horizontal="left" vertical="center"/>
    </xf>
    <xf numFmtId="0" fontId="15" fillId="0" borderId="0" xfId="0" applyFont="1" applyAlignment="1">
      <alignment horizontal="left" vertical="center"/>
    </xf>
    <xf numFmtId="0" fontId="70" fillId="0" borderId="0" xfId="0" applyFont="1">
      <alignment vertical="center"/>
    </xf>
    <xf numFmtId="0" fontId="7" fillId="0" borderId="0" xfId="0" applyFont="1" applyProtection="1">
      <alignment vertical="center"/>
      <protection locked="0"/>
    </xf>
    <xf numFmtId="0" fontId="11" fillId="0" borderId="0" xfId="0" applyFont="1" applyProtection="1">
      <alignment vertical="center"/>
      <protection locked="0"/>
    </xf>
    <xf numFmtId="0" fontId="9" fillId="0" borderId="0" xfId="0" applyFont="1" applyProtection="1">
      <alignment vertical="center"/>
      <protection locked="0"/>
    </xf>
    <xf numFmtId="0" fontId="8" fillId="0" borderId="0" xfId="0" applyFont="1" applyBorder="1" applyAlignment="1" applyProtection="1">
      <alignment vertical="center"/>
      <protection locked="0"/>
    </xf>
    <xf numFmtId="0" fontId="50" fillId="0" borderId="151" xfId="0" applyFont="1" applyBorder="1" applyAlignment="1" applyProtection="1">
      <alignment horizontal="center" vertical="center"/>
      <protection locked="0"/>
    </xf>
    <xf numFmtId="0" fontId="4" fillId="0" borderId="0" xfId="0" applyFont="1" applyAlignment="1" applyProtection="1">
      <alignment vertical="center"/>
      <protection locked="0"/>
    </xf>
    <xf numFmtId="0" fontId="5" fillId="0" borderId="0" xfId="0" applyFont="1" applyBorder="1" applyAlignment="1" applyProtection="1">
      <alignment vertical="center"/>
      <protection locked="0"/>
    </xf>
    <xf numFmtId="31" fontId="9" fillId="0" borderId="0" xfId="0" applyNumberFormat="1" applyFont="1" applyAlignment="1" applyProtection="1">
      <alignment vertical="center"/>
      <protection locked="0"/>
    </xf>
    <xf numFmtId="0" fontId="8" fillId="0" borderId="0" xfId="0" applyFont="1" applyAlignment="1" applyProtection="1">
      <alignment horizontal="right" vertical="center"/>
      <protection locked="0"/>
    </xf>
    <xf numFmtId="0" fontId="8" fillId="0" borderId="0" xfId="0" applyFont="1" applyAlignment="1" applyProtection="1">
      <alignment horizontal="center" vertical="center"/>
      <protection locked="0"/>
    </xf>
    <xf numFmtId="183" fontId="8" fillId="0" borderId="0" xfId="0" applyNumberFormat="1" applyFont="1" applyAlignment="1" applyProtection="1">
      <alignment horizontal="center" vertical="center" shrinkToFit="1"/>
      <protection locked="0"/>
    </xf>
    <xf numFmtId="184" fontId="8" fillId="0" borderId="0" xfId="0" applyNumberFormat="1" applyFont="1" applyAlignment="1" applyProtection="1">
      <alignment horizontal="center" vertical="center" shrinkToFit="1"/>
      <protection locked="0"/>
    </xf>
    <xf numFmtId="0" fontId="8" fillId="0" borderId="0" xfId="0" applyNumberFormat="1" applyFont="1" applyFill="1" applyAlignment="1" applyProtection="1">
      <alignment horizontal="center" vertical="center"/>
      <protection locked="0"/>
    </xf>
    <xf numFmtId="0" fontId="8" fillId="0" borderId="0" xfId="0" applyFont="1" applyProtection="1">
      <alignment vertical="center"/>
      <protection locked="0"/>
    </xf>
    <xf numFmtId="1" fontId="16" fillId="0" borderId="41" xfId="0" applyNumberFormat="1" applyFont="1" applyBorder="1" applyAlignment="1" applyProtection="1">
      <alignment horizontal="center" vertical="center" shrinkToFit="1"/>
      <protection locked="0"/>
    </xf>
    <xf numFmtId="1" fontId="16" fillId="0" borderId="42" xfId="0" applyNumberFormat="1" applyFont="1" applyBorder="1" applyAlignment="1" applyProtection="1">
      <alignment horizontal="center" vertical="center" shrinkToFit="1"/>
      <protection locked="0"/>
    </xf>
    <xf numFmtId="0" fontId="10" fillId="0" borderId="5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0" fillId="0" borderId="13" xfId="0" applyFont="1" applyBorder="1" applyAlignment="1" applyProtection="1">
      <alignment horizontal="center" vertical="center" wrapText="1"/>
      <protection locked="0"/>
    </xf>
    <xf numFmtId="0" fontId="10" fillId="0" borderId="3" xfId="0" applyFont="1" applyBorder="1" applyAlignment="1" applyProtection="1">
      <alignment horizontal="right"/>
      <protection locked="0"/>
    </xf>
    <xf numFmtId="0" fontId="10" fillId="0" borderId="14" xfId="0" applyFont="1" applyBorder="1" applyAlignment="1" applyProtection="1">
      <alignment horizontal="right"/>
      <protection locked="0"/>
    </xf>
    <xf numFmtId="180" fontId="72" fillId="0" borderId="0" xfId="0" applyNumberFormat="1" applyFont="1" applyAlignment="1" applyProtection="1">
      <alignment horizontal="center" vertical="center"/>
      <protection locked="0"/>
    </xf>
    <xf numFmtId="181" fontId="67" fillId="0" borderId="0" xfId="0" applyNumberFormat="1" applyFont="1" applyAlignment="1" applyProtection="1">
      <alignment horizontal="center" vertical="center" wrapText="1"/>
      <protection locked="0"/>
    </xf>
    <xf numFmtId="181" fontId="41" fillId="0" borderId="0" xfId="0" applyNumberFormat="1" applyFont="1" applyAlignment="1" applyProtection="1">
      <alignment horizontal="center" vertical="center"/>
      <protection locked="0"/>
    </xf>
    <xf numFmtId="0" fontId="10" fillId="0" borderId="8" xfId="0" applyFont="1" applyBorder="1" applyAlignment="1" applyProtection="1">
      <alignment horizontal="right"/>
      <protection locked="0"/>
    </xf>
    <xf numFmtId="0" fontId="10" fillId="0" borderId="9" xfId="0" applyFont="1" applyBorder="1" applyAlignment="1" applyProtection="1">
      <alignment horizontal="right"/>
      <protection locked="0"/>
    </xf>
    <xf numFmtId="0" fontId="31" fillId="0" borderId="0" xfId="0" applyFont="1" applyAlignment="1" applyProtection="1">
      <alignment vertical="center" wrapText="1"/>
      <protection locked="0"/>
    </xf>
    <xf numFmtId="1" fontId="16" fillId="0" borderId="100" xfId="0" applyNumberFormat="1" applyFont="1" applyBorder="1" applyAlignment="1" applyProtection="1">
      <alignment horizontal="center" vertical="center" shrinkToFit="1"/>
      <protection locked="0"/>
    </xf>
    <xf numFmtId="1" fontId="16" fillId="0" borderId="101" xfId="0" applyNumberFormat="1" applyFont="1" applyBorder="1" applyAlignment="1" applyProtection="1">
      <alignment horizontal="center" vertical="center" shrinkToFit="1"/>
      <protection locked="0"/>
    </xf>
    <xf numFmtId="1" fontId="16" fillId="0" borderId="102" xfId="0" applyNumberFormat="1" applyFont="1" applyBorder="1" applyAlignment="1" applyProtection="1">
      <alignment horizontal="center" vertical="center" shrinkToFit="1"/>
      <protection locked="0"/>
    </xf>
    <xf numFmtId="0" fontId="10" fillId="0" borderId="0" xfId="0" applyFont="1" applyAlignment="1" applyProtection="1">
      <alignment horizontal="center"/>
      <protection locked="0"/>
    </xf>
    <xf numFmtId="0" fontId="10" fillId="0" borderId="0" xfId="0" applyFont="1" applyAlignment="1" applyProtection="1">
      <alignment vertical="center" wrapText="1"/>
      <protection locked="0"/>
    </xf>
    <xf numFmtId="1" fontId="14" fillId="0" borderId="38" xfId="0" applyNumberFormat="1" applyFont="1" applyBorder="1" applyAlignment="1" applyProtection="1">
      <alignment horizontal="center" vertical="center" shrinkToFit="1"/>
      <protection locked="0"/>
    </xf>
    <xf numFmtId="1" fontId="14" fillId="0" borderId="3" xfId="0" applyNumberFormat="1" applyFont="1" applyBorder="1" applyAlignment="1" applyProtection="1">
      <alignment horizontal="center" vertical="center" shrinkToFit="1"/>
      <protection locked="0"/>
    </xf>
    <xf numFmtId="0" fontId="13" fillId="0" borderId="0" xfId="0" applyFont="1" applyAlignment="1" applyProtection="1">
      <alignment vertical="center" wrapText="1"/>
      <protection locked="0"/>
    </xf>
    <xf numFmtId="0" fontId="31" fillId="0" borderId="0" xfId="0" applyFont="1" applyAlignment="1" applyProtection="1">
      <alignment horizontal="left" vertical="center" wrapText="1"/>
      <protection locked="0"/>
    </xf>
    <xf numFmtId="0" fontId="7" fillId="0" borderId="0" xfId="0" applyFont="1" applyAlignment="1" applyProtection="1">
      <alignment vertical="center"/>
      <protection locked="0"/>
    </xf>
    <xf numFmtId="0" fontId="13" fillId="0" borderId="0" xfId="0" applyFont="1" applyAlignment="1" applyProtection="1">
      <alignment vertical="center"/>
      <protection locked="0"/>
    </xf>
    <xf numFmtId="0" fontId="8" fillId="0" borderId="0" xfId="0" applyFont="1" applyAlignment="1" applyProtection="1">
      <alignment horizontal="left" vertical="center" wrapText="1"/>
      <protection locked="0"/>
    </xf>
    <xf numFmtId="0" fontId="8" fillId="0" borderId="0" xfId="0" applyFont="1" applyBorder="1" applyAlignment="1" applyProtection="1">
      <alignment vertical="center" wrapText="1"/>
      <protection locked="0"/>
    </xf>
    <xf numFmtId="0" fontId="8" fillId="0" borderId="0" xfId="0" applyFont="1" applyBorder="1" applyAlignment="1" applyProtection="1">
      <alignment horizontal="center" vertical="center" wrapText="1"/>
      <protection locked="0"/>
    </xf>
    <xf numFmtId="0" fontId="10" fillId="0" borderId="0" xfId="0" applyFont="1" applyAlignment="1" applyProtection="1">
      <alignment vertical="center"/>
      <protection locked="0"/>
    </xf>
    <xf numFmtId="0" fontId="13" fillId="0" borderId="0" xfId="0" applyFont="1" applyBorder="1" applyAlignment="1" applyProtection="1">
      <alignment vertical="center"/>
      <protection locked="0"/>
    </xf>
    <xf numFmtId="0" fontId="13" fillId="0" borderId="0" xfId="0" applyFont="1" applyBorder="1" applyAlignment="1" applyProtection="1">
      <alignment vertical="center" shrinkToFit="1"/>
      <protection locked="0"/>
    </xf>
    <xf numFmtId="0" fontId="9" fillId="0" borderId="0" xfId="0" applyFont="1" applyAlignment="1" applyProtection="1">
      <alignment vertical="center"/>
      <protection locked="0"/>
    </xf>
    <xf numFmtId="0" fontId="13" fillId="0" borderId="0" xfId="0" applyFont="1" applyAlignment="1" applyProtection="1">
      <alignment horizontal="left" vertical="center"/>
      <protection locked="0"/>
    </xf>
    <xf numFmtId="0" fontId="13" fillId="0" borderId="0" xfId="0" applyFont="1" applyBorder="1" applyAlignment="1" applyProtection="1">
      <alignment vertical="top"/>
      <protection locked="0"/>
    </xf>
    <xf numFmtId="0" fontId="13" fillId="0" borderId="0" xfId="0" applyFont="1" applyBorder="1" applyAlignment="1" applyProtection="1">
      <alignment vertical="top" shrinkToFit="1"/>
      <protection locked="0"/>
    </xf>
    <xf numFmtId="0" fontId="7" fillId="0" borderId="106" xfId="0" applyFont="1" applyBorder="1" applyProtection="1">
      <alignment vertical="center"/>
      <protection locked="0"/>
    </xf>
    <xf numFmtId="0" fontId="9" fillId="0" borderId="106" xfId="0" applyFont="1" applyBorder="1" applyProtection="1">
      <alignment vertical="center"/>
      <protection locked="0"/>
    </xf>
    <xf numFmtId="0" fontId="7" fillId="0" borderId="0" xfId="0" applyFont="1" applyBorder="1" applyProtection="1">
      <alignment vertical="center"/>
      <protection locked="0"/>
    </xf>
    <xf numFmtId="0" fontId="23" fillId="0" borderId="0" xfId="0" applyFont="1" applyAlignment="1" applyProtection="1">
      <alignment horizontal="center" vertical="center"/>
      <protection locked="0"/>
    </xf>
    <xf numFmtId="31" fontId="8" fillId="0" borderId="0" xfId="0" applyNumberFormat="1" applyFont="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shrinkToFit="1"/>
      <protection locked="0"/>
    </xf>
    <xf numFmtId="0" fontId="11" fillId="0" borderId="0" xfId="0" applyFont="1" applyAlignment="1" applyProtection="1">
      <alignment vertical="center"/>
      <protection locked="0"/>
    </xf>
    <xf numFmtId="0" fontId="8" fillId="0" borderId="0" xfId="0" applyFont="1" applyAlignment="1" applyProtection="1">
      <alignment horizontal="left" vertical="center"/>
      <protection locked="0"/>
    </xf>
    <xf numFmtId="0" fontId="22" fillId="0" borderId="0" xfId="0" applyFont="1" applyAlignment="1" applyProtection="1">
      <alignment vertical="center" wrapText="1"/>
      <protection locked="0"/>
    </xf>
    <xf numFmtId="0" fontId="8" fillId="0" borderId="0" xfId="0" applyFont="1" applyAlignment="1" applyProtection="1">
      <alignment vertical="center" wrapText="1"/>
      <protection locked="0"/>
    </xf>
    <xf numFmtId="0" fontId="11" fillId="0" borderId="0" xfId="0" applyFont="1" applyAlignment="1" applyProtection="1">
      <alignment horizontal="left" vertical="center"/>
      <protection locked="0"/>
    </xf>
    <xf numFmtId="0" fontId="10" fillId="0" borderId="98" xfId="0" applyFont="1" applyBorder="1" applyProtection="1">
      <alignment vertical="center"/>
      <protection locked="0"/>
    </xf>
    <xf numFmtId="0" fontId="28" fillId="0" borderId="0" xfId="0" applyFont="1" applyProtection="1">
      <alignment vertical="center"/>
      <protection locked="0"/>
    </xf>
    <xf numFmtId="0" fontId="10" fillId="0" borderId="0" xfId="0" applyFont="1" applyProtection="1">
      <alignment vertical="center"/>
      <protection locked="0"/>
    </xf>
    <xf numFmtId="0" fontId="40" fillId="0" borderId="0" xfId="0" applyFont="1" applyProtection="1">
      <alignment vertical="center"/>
      <protection locked="0"/>
    </xf>
    <xf numFmtId="0" fontId="42" fillId="0" borderId="0" xfId="0" applyFont="1" applyAlignment="1" applyProtection="1">
      <alignment horizontal="center" vertical="center"/>
      <protection locked="0"/>
    </xf>
    <xf numFmtId="0" fontId="43" fillId="0" borderId="0" xfId="0" applyFont="1" applyAlignment="1" applyProtection="1">
      <alignment horizontal="center" vertical="center"/>
      <protection locked="0"/>
    </xf>
    <xf numFmtId="0" fontId="0" fillId="0" borderId="0" xfId="0" applyProtection="1">
      <alignment vertical="center"/>
      <protection locked="0"/>
    </xf>
    <xf numFmtId="0" fontId="2" fillId="0" borderId="0" xfId="0" applyFont="1" applyProtection="1">
      <alignment vertical="center"/>
      <protection locked="0"/>
    </xf>
    <xf numFmtId="177" fontId="2" fillId="0" borderId="0" xfId="0" applyNumberFormat="1" applyFont="1" applyProtection="1">
      <alignment vertical="center"/>
      <protection locked="0"/>
    </xf>
    <xf numFmtId="0" fontId="37" fillId="0" borderId="0" xfId="0" applyFont="1" applyAlignment="1" applyProtection="1">
      <alignment horizontal="center" vertical="center"/>
      <protection locked="0"/>
    </xf>
    <xf numFmtId="0" fontId="45" fillId="0" borderId="140" xfId="0" applyFont="1" applyBorder="1" applyAlignment="1" applyProtection="1">
      <alignment horizontal="center" vertical="center"/>
      <protection locked="0"/>
    </xf>
    <xf numFmtId="0" fontId="46" fillId="0" borderId="0" xfId="0" applyFont="1" applyAlignment="1" applyProtection="1">
      <alignment horizontal="center" vertical="center"/>
      <protection locked="0"/>
    </xf>
    <xf numFmtId="0" fontId="18" fillId="2" borderId="142" xfId="0" applyFont="1" applyFill="1" applyBorder="1" applyAlignment="1" applyProtection="1">
      <alignment horizontal="center" vertical="center"/>
      <protection locked="0"/>
    </xf>
    <xf numFmtId="0" fontId="15" fillId="0" borderId="0" xfId="0" applyFont="1" applyAlignment="1" applyProtection="1">
      <alignment horizontal="left" vertical="center"/>
      <protection locked="0"/>
    </xf>
    <xf numFmtId="179" fontId="15" fillId="0" borderId="0" xfId="0" applyNumberFormat="1" applyFont="1" applyAlignment="1" applyProtection="1">
      <alignment horizontal="left" vertical="center"/>
      <protection locked="0"/>
    </xf>
    <xf numFmtId="0" fontId="47" fillId="0" borderId="0" xfId="0" applyFont="1" applyAlignment="1" applyProtection="1">
      <alignment horizontal="center" vertical="center"/>
      <protection locked="0"/>
    </xf>
    <xf numFmtId="0" fontId="14" fillId="0" borderId="0" xfId="0" applyFont="1" applyAlignment="1" applyProtection="1">
      <alignment horizontal="center" vertical="center"/>
      <protection locked="0"/>
    </xf>
    <xf numFmtId="0" fontId="16" fillId="0" borderId="0" xfId="0" applyFont="1" applyAlignment="1" applyProtection="1">
      <alignment horizontal="center" vertical="center"/>
      <protection locked="0"/>
    </xf>
    <xf numFmtId="0" fontId="15" fillId="0" borderId="108" xfId="0" applyFont="1" applyBorder="1" applyAlignment="1" applyProtection="1">
      <alignment horizontal="center" vertical="center"/>
      <protection locked="0"/>
    </xf>
    <xf numFmtId="0" fontId="0" fillId="4" borderId="0" xfId="0" applyFill="1" applyProtection="1">
      <alignment vertical="center"/>
      <protection locked="0"/>
    </xf>
    <xf numFmtId="0" fontId="20" fillId="5" borderId="147" xfId="0" applyFont="1" applyFill="1" applyBorder="1" applyAlignment="1" applyProtection="1">
      <alignment horizontal="center" vertical="center"/>
      <protection locked="0"/>
    </xf>
    <xf numFmtId="0" fontId="48" fillId="5" borderId="147" xfId="0" applyFont="1" applyFill="1" applyBorder="1" applyAlignment="1" applyProtection="1">
      <alignment horizontal="center" vertical="center"/>
      <protection locked="0"/>
    </xf>
    <xf numFmtId="0" fontId="15" fillId="0" borderId="108" xfId="0" applyFont="1" applyBorder="1" applyProtection="1">
      <alignment vertical="center"/>
      <protection locked="0"/>
    </xf>
    <xf numFmtId="179" fontId="15" fillId="0" borderId="108" xfId="0" applyNumberFormat="1" applyFont="1" applyBorder="1" applyAlignment="1" applyProtection="1">
      <alignment horizontal="center" vertical="center"/>
      <protection locked="0"/>
    </xf>
    <xf numFmtId="0" fontId="48" fillId="4" borderId="147" xfId="0" applyFont="1" applyFill="1" applyBorder="1" applyAlignment="1" applyProtection="1">
      <alignment horizontal="center" vertical="center"/>
      <protection locked="0"/>
    </xf>
    <xf numFmtId="179" fontId="48" fillId="4" borderId="147" xfId="0" applyNumberFormat="1" applyFont="1" applyFill="1" applyBorder="1" applyAlignment="1" applyProtection="1">
      <alignment horizontal="center" vertical="center"/>
      <protection locked="0"/>
    </xf>
    <xf numFmtId="0" fontId="48" fillId="4" borderId="147" xfId="0" applyFont="1" applyFill="1" applyBorder="1" applyAlignment="1" applyProtection="1">
      <alignment horizontal="justify" vertical="center"/>
      <protection locked="0"/>
    </xf>
    <xf numFmtId="0" fontId="15" fillId="0" borderId="108" xfId="0" applyFont="1" applyBorder="1" applyAlignment="1" applyProtection="1">
      <alignment horizontal="left" vertical="center"/>
      <protection locked="0"/>
    </xf>
    <xf numFmtId="0" fontId="2"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0" fontId="19" fillId="3" borderId="108" xfId="0" applyFont="1" applyFill="1" applyBorder="1" applyAlignment="1" applyProtection="1">
      <alignment horizontal="center" vertical="center"/>
      <protection locked="0"/>
    </xf>
    <xf numFmtId="176" fontId="16" fillId="0" borderId="108" xfId="0" applyNumberFormat="1" applyFont="1" applyBorder="1" applyAlignment="1" applyProtection="1">
      <alignment horizontal="left" vertical="center"/>
      <protection locked="0"/>
    </xf>
    <xf numFmtId="0" fontId="14" fillId="0" borderId="108" xfId="0" applyFont="1" applyBorder="1" applyAlignment="1" applyProtection="1">
      <alignment vertical="center" shrinkToFit="1"/>
      <protection locked="0"/>
    </xf>
    <xf numFmtId="0" fontId="14" fillId="0" borderId="108" xfId="0" applyFont="1" applyBorder="1" applyProtection="1">
      <alignment vertical="center"/>
      <protection locked="0"/>
    </xf>
    <xf numFmtId="179" fontId="41" fillId="0" borderId="108" xfId="0" applyNumberFormat="1" applyFont="1" applyBorder="1" applyAlignment="1" applyProtection="1">
      <alignment horizontal="center" vertical="center"/>
      <protection locked="0"/>
    </xf>
    <xf numFmtId="0" fontId="41" fillId="0" borderId="108" xfId="0" applyFont="1" applyBorder="1" applyProtection="1">
      <alignment vertical="center"/>
      <protection locked="0"/>
    </xf>
    <xf numFmtId="179" fontId="14" fillId="0" borderId="144" xfId="0" applyNumberFormat="1" applyFont="1" applyBorder="1" applyAlignment="1" applyProtection="1">
      <alignment horizontal="center" vertical="center"/>
    </xf>
    <xf numFmtId="0" fontId="18" fillId="0" borderId="0" xfId="0" applyFont="1" applyAlignment="1">
      <alignment horizontal="left" vertical="center"/>
    </xf>
    <xf numFmtId="0" fontId="18" fillId="0" borderId="0" xfId="0" applyFont="1">
      <alignment vertical="center"/>
    </xf>
    <xf numFmtId="0" fontId="18" fillId="0" borderId="167" xfId="0" applyFont="1" applyBorder="1" applyAlignment="1">
      <alignment vertical="center" wrapText="1"/>
    </xf>
    <xf numFmtId="0" fontId="75" fillId="0" borderId="0" xfId="0" applyFont="1">
      <alignment vertical="center"/>
    </xf>
    <xf numFmtId="0" fontId="75" fillId="0" borderId="0" xfId="0" applyFont="1" applyBorder="1">
      <alignment vertical="center"/>
    </xf>
    <xf numFmtId="0" fontId="78" fillId="0" borderId="0" xfId="0" applyFont="1">
      <alignment vertical="center"/>
    </xf>
    <xf numFmtId="0" fontId="10" fillId="0" borderId="13" xfId="0" applyFont="1" applyBorder="1" applyAlignment="1">
      <alignment horizontal="center" vertical="center" wrapText="1"/>
    </xf>
    <xf numFmtId="0" fontId="74" fillId="7" borderId="168" xfId="0" applyFont="1" applyFill="1" applyBorder="1" applyAlignment="1">
      <alignment horizontal="left" vertical="center"/>
    </xf>
    <xf numFmtId="0" fontId="74" fillId="7" borderId="169" xfId="0" applyFont="1" applyFill="1" applyBorder="1" applyAlignment="1">
      <alignment horizontal="left" vertical="center"/>
    </xf>
    <xf numFmtId="0" fontId="74" fillId="7" borderId="170" xfId="0" applyFont="1" applyFill="1" applyBorder="1" applyAlignment="1">
      <alignment horizontal="left" vertical="center"/>
    </xf>
    <xf numFmtId="0" fontId="74" fillId="7" borderId="168" xfId="0" applyFont="1" applyFill="1" applyBorder="1" applyAlignment="1">
      <alignment horizontal="left" vertical="center" wrapText="1"/>
    </xf>
    <xf numFmtId="0" fontId="18" fillId="0" borderId="171" xfId="0" applyFont="1" applyBorder="1" applyAlignment="1">
      <alignment horizontal="left" vertical="center" wrapText="1"/>
    </xf>
    <xf numFmtId="0" fontId="18" fillId="0" borderId="0" xfId="0" applyFont="1" applyAlignment="1">
      <alignment horizontal="left" vertical="center" wrapText="1"/>
    </xf>
    <xf numFmtId="0" fontId="44" fillId="7" borderId="164" xfId="0" applyFont="1" applyFill="1" applyBorder="1" applyAlignment="1">
      <alignment horizontal="left" vertical="center"/>
    </xf>
    <xf numFmtId="0" fontId="44" fillId="7" borderId="165" xfId="0" applyFont="1" applyFill="1" applyBorder="1" applyAlignment="1">
      <alignment horizontal="left" vertical="center"/>
    </xf>
    <xf numFmtId="0" fontId="44" fillId="7" borderId="166" xfId="0" applyFont="1" applyFill="1" applyBorder="1" applyAlignment="1">
      <alignment horizontal="left" vertical="center"/>
    </xf>
    <xf numFmtId="0" fontId="44" fillId="7" borderId="164" xfId="0" applyFont="1" applyFill="1" applyBorder="1" applyAlignment="1">
      <alignment horizontal="left" vertical="center" wrapText="1"/>
    </xf>
    <xf numFmtId="0" fontId="44" fillId="7" borderId="165" xfId="0" applyFont="1" applyFill="1" applyBorder="1" applyAlignment="1">
      <alignment horizontal="left" vertical="center" wrapText="1"/>
    </xf>
    <xf numFmtId="0" fontId="44" fillId="7" borderId="166" xfId="0" applyFont="1" applyFill="1" applyBorder="1" applyAlignment="1">
      <alignment horizontal="left" vertical="center" wrapText="1"/>
    </xf>
    <xf numFmtId="0" fontId="75" fillId="7" borderId="172" xfId="0" applyFont="1" applyFill="1" applyBorder="1" applyAlignment="1">
      <alignment horizontal="left" vertical="center" indent="1"/>
    </xf>
    <xf numFmtId="0" fontId="75" fillId="7" borderId="173" xfId="0" applyFont="1" applyFill="1" applyBorder="1" applyAlignment="1">
      <alignment horizontal="left" vertical="center" indent="1"/>
    </xf>
    <xf numFmtId="0" fontId="75" fillId="7" borderId="174" xfId="0" applyFont="1" applyFill="1" applyBorder="1" applyAlignment="1">
      <alignment horizontal="left" vertical="center" indent="1"/>
    </xf>
    <xf numFmtId="0" fontId="18" fillId="0" borderId="167" xfId="0" applyFont="1" applyBorder="1" applyAlignment="1">
      <alignment horizontal="left" vertical="center" wrapText="1"/>
    </xf>
    <xf numFmtId="0" fontId="75" fillId="7" borderId="172" xfId="0" applyFont="1" applyFill="1" applyBorder="1" applyAlignment="1">
      <alignment horizontal="left" vertical="center" wrapText="1" indent="1"/>
    </xf>
    <xf numFmtId="0" fontId="75" fillId="7" borderId="173" xfId="0" applyFont="1" applyFill="1" applyBorder="1" applyAlignment="1">
      <alignment horizontal="left" vertical="center" wrapText="1" indent="1"/>
    </xf>
    <xf numFmtId="0" fontId="75" fillId="7" borderId="174" xfId="0" applyFont="1" applyFill="1" applyBorder="1" applyAlignment="1">
      <alignment horizontal="left" vertical="center" wrapText="1" indent="1"/>
    </xf>
    <xf numFmtId="0" fontId="18" fillId="0" borderId="0" xfId="0" applyFont="1" applyBorder="1" applyAlignment="1">
      <alignment horizontal="left" vertical="center" wrapText="1"/>
    </xf>
    <xf numFmtId="0" fontId="15" fillId="2" borderId="141" xfId="0" applyFont="1" applyFill="1" applyBorder="1" applyAlignment="1" applyProtection="1">
      <alignment horizontal="center" vertical="center"/>
      <protection locked="0"/>
    </xf>
    <xf numFmtId="0" fontId="15" fillId="2" borderId="142" xfId="0" applyFont="1" applyFill="1" applyBorder="1" applyAlignment="1" applyProtection="1">
      <alignment horizontal="center" vertical="center"/>
      <protection locked="0"/>
    </xf>
    <xf numFmtId="0" fontId="15" fillId="0" borderId="0" xfId="0" applyFont="1" applyAlignment="1" applyProtection="1">
      <alignment horizontal="center" vertical="center" wrapText="1"/>
      <protection locked="0"/>
    </xf>
    <xf numFmtId="0" fontId="15" fillId="0" borderId="114" xfId="0" applyFont="1" applyBorder="1" applyAlignment="1" applyProtection="1">
      <alignment horizontal="center" vertical="center"/>
      <protection locked="0"/>
    </xf>
    <xf numFmtId="0" fontId="14" fillId="0" borderId="0" xfId="0" applyFont="1" applyAlignment="1" applyProtection="1">
      <alignment horizontal="center" vertical="center"/>
      <protection locked="0"/>
    </xf>
    <xf numFmtId="0" fontId="33" fillId="4" borderId="148" xfId="0" applyFont="1" applyFill="1" applyBorder="1" applyAlignment="1" applyProtection="1">
      <alignment horizontal="justify" vertical="center"/>
      <protection locked="0"/>
    </xf>
    <xf numFmtId="0" fontId="33" fillId="4" borderId="149" xfId="0" applyFont="1" applyFill="1" applyBorder="1" applyAlignment="1" applyProtection="1">
      <alignment horizontal="justify" vertical="center"/>
      <protection locked="0"/>
    </xf>
    <xf numFmtId="0" fontId="33" fillId="4" borderId="150" xfId="0" applyFont="1" applyFill="1" applyBorder="1" applyAlignment="1" applyProtection="1">
      <alignment horizontal="justify" vertical="center"/>
      <protection locked="0"/>
    </xf>
    <xf numFmtId="0" fontId="15" fillId="2" borderId="155" xfId="0" applyFont="1" applyFill="1" applyBorder="1" applyAlignment="1" applyProtection="1">
      <alignment horizontal="center" vertical="center"/>
      <protection locked="0"/>
    </xf>
    <xf numFmtId="0" fontId="44" fillId="0" borderId="56" xfId="0" applyFont="1" applyBorder="1" applyAlignment="1" applyProtection="1">
      <alignment horizontal="center" vertical="center"/>
      <protection locked="0"/>
    </xf>
    <xf numFmtId="0" fontId="44" fillId="0" borderId="139" xfId="0" applyFont="1" applyBorder="1" applyAlignment="1" applyProtection="1">
      <alignment horizontal="center" vertical="center"/>
      <protection locked="0"/>
    </xf>
    <xf numFmtId="0" fontId="15" fillId="2" borderId="141" xfId="0" applyFont="1" applyFill="1" applyBorder="1" applyAlignment="1" applyProtection="1">
      <alignment horizontal="center" vertical="center" wrapText="1"/>
      <protection locked="0"/>
    </xf>
    <xf numFmtId="0" fontId="53" fillId="0" borderId="66" xfId="0" applyFont="1" applyBorder="1" applyAlignment="1" applyProtection="1">
      <alignment horizontal="center" vertical="center"/>
      <protection locked="0"/>
    </xf>
    <xf numFmtId="0" fontId="53" fillId="0" borderId="67" xfId="0" applyFont="1" applyBorder="1" applyAlignment="1" applyProtection="1">
      <alignment horizontal="center" vertical="center"/>
      <protection locked="0"/>
    </xf>
    <xf numFmtId="0" fontId="31" fillId="0" borderId="0" xfId="0" applyFont="1" applyAlignment="1" applyProtection="1">
      <alignment horizontal="left" vertical="center" wrapText="1"/>
      <protection locked="0"/>
    </xf>
    <xf numFmtId="0" fontId="10" fillId="0" borderId="0" xfId="0" applyFont="1" applyBorder="1" applyAlignment="1" applyProtection="1">
      <alignment horizontal="center" vertical="center" wrapText="1"/>
      <protection locked="0"/>
    </xf>
    <xf numFmtId="0" fontId="10" fillId="0" borderId="3" xfId="0" applyFont="1" applyBorder="1" applyAlignment="1" applyProtection="1">
      <alignment horizontal="center" vertical="center" wrapText="1"/>
      <protection locked="0"/>
    </xf>
    <xf numFmtId="0" fontId="71" fillId="0" borderId="3" xfId="0" applyFont="1" applyBorder="1" applyAlignment="1" applyProtection="1">
      <alignment horizontal="left" vertical="center"/>
      <protection locked="0"/>
    </xf>
    <xf numFmtId="0" fontId="13" fillId="0" borderId="0"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10" fillId="0" borderId="0" xfId="0" applyFont="1" applyAlignment="1" applyProtection="1">
      <alignment horizontal="left" vertical="center" wrapText="1"/>
      <protection locked="0"/>
    </xf>
    <xf numFmtId="0" fontId="8" fillId="0" borderId="0" xfId="0" applyFont="1" applyAlignment="1" applyProtection="1">
      <alignment horizontal="left" vertical="center" wrapText="1"/>
      <protection locked="0"/>
    </xf>
    <xf numFmtId="0" fontId="10" fillId="0" borderId="3" xfId="0" applyFont="1" applyBorder="1" applyAlignment="1" applyProtection="1">
      <alignment horizontal="center" vertical="center"/>
      <protection locked="0"/>
    </xf>
    <xf numFmtId="0" fontId="35" fillId="0" borderId="3" xfId="0" applyFont="1" applyBorder="1" applyAlignment="1" applyProtection="1">
      <alignment horizontal="center" vertical="top"/>
    </xf>
    <xf numFmtId="0" fontId="26" fillId="0" borderId="3" xfId="0" applyFont="1" applyBorder="1" applyAlignment="1" applyProtection="1">
      <alignment horizontal="center" vertical="top"/>
      <protection locked="0"/>
    </xf>
    <xf numFmtId="0" fontId="32" fillId="0" borderId="66" xfId="0" applyFont="1" applyBorder="1" applyAlignment="1" applyProtection="1">
      <alignment horizontal="center" vertical="center"/>
      <protection locked="0"/>
    </xf>
    <xf numFmtId="0" fontId="32" fillId="0" borderId="67" xfId="0" applyFont="1" applyBorder="1" applyAlignment="1" applyProtection="1">
      <alignment horizontal="center" vertical="center"/>
      <protection locked="0"/>
    </xf>
    <xf numFmtId="0" fontId="10" fillId="0" borderId="66" xfId="0" applyFont="1" applyBorder="1" applyAlignment="1" applyProtection="1">
      <alignment horizontal="center" vertical="center"/>
      <protection locked="0"/>
    </xf>
    <xf numFmtId="0" fontId="10" fillId="0" borderId="67" xfId="0" applyFont="1" applyBorder="1" applyAlignment="1" applyProtection="1">
      <alignment horizontal="center" vertical="center"/>
      <protection locked="0"/>
    </xf>
    <xf numFmtId="0" fontId="10" fillId="0" borderId="10" xfId="0" applyFont="1" applyBorder="1" applyAlignment="1" applyProtection="1">
      <alignment horizontal="center" vertical="center" wrapText="1"/>
      <protection locked="0"/>
    </xf>
    <xf numFmtId="0" fontId="10" fillId="0" borderId="11" xfId="0" applyFont="1" applyBorder="1" applyAlignment="1" applyProtection="1">
      <alignment horizontal="center" vertical="center" wrapText="1"/>
      <protection locked="0"/>
    </xf>
    <xf numFmtId="0" fontId="10" fillId="0" borderId="13" xfId="0" applyFont="1" applyBorder="1" applyAlignment="1" applyProtection="1">
      <alignment horizontal="center" vertical="center" wrapText="1"/>
      <protection locked="0"/>
    </xf>
    <xf numFmtId="0" fontId="51" fillId="0" borderId="152" xfId="0" applyFont="1" applyBorder="1" applyAlignment="1" applyProtection="1">
      <alignment horizontal="center" vertical="center"/>
      <protection locked="0"/>
    </xf>
    <xf numFmtId="0" fontId="51" fillId="0" borderId="153" xfId="0" applyFont="1" applyBorder="1" applyAlignment="1" applyProtection="1">
      <alignment horizontal="center" vertical="center"/>
      <protection locked="0"/>
    </xf>
    <xf numFmtId="0" fontId="51" fillId="0" borderId="154" xfId="0" applyFont="1" applyBorder="1" applyAlignment="1" applyProtection="1">
      <alignment horizontal="center" vertical="center"/>
      <protection locked="0"/>
    </xf>
    <xf numFmtId="0" fontId="41" fillId="0" borderId="13" xfId="0" applyFont="1" applyBorder="1" applyAlignment="1" applyProtection="1">
      <alignment horizontal="left" vertical="center" shrinkToFit="1"/>
      <protection locked="0"/>
    </xf>
    <xf numFmtId="0" fontId="41" fillId="0" borderId="3" xfId="0" applyFont="1" applyBorder="1" applyAlignment="1" applyProtection="1">
      <alignment horizontal="left" vertical="center" shrinkToFit="1"/>
      <protection locked="0"/>
    </xf>
    <xf numFmtId="0" fontId="41" fillId="0" borderId="112" xfId="0" applyFont="1" applyBorder="1" applyAlignment="1" applyProtection="1">
      <alignment horizontal="left" vertical="center" shrinkToFit="1"/>
      <protection locked="0"/>
    </xf>
    <xf numFmtId="0" fontId="8" fillId="0" borderId="7" xfId="0" applyFont="1" applyBorder="1" applyAlignment="1" applyProtection="1">
      <alignment horizontal="center" vertical="center" wrapText="1" shrinkToFit="1"/>
      <protection locked="0"/>
    </xf>
    <xf numFmtId="0" fontId="8" fillId="0" borderId="8" xfId="0" applyFont="1" applyBorder="1" applyAlignment="1" applyProtection="1">
      <alignment horizontal="center" vertical="center" wrapText="1" shrinkToFit="1"/>
      <protection locked="0"/>
    </xf>
    <xf numFmtId="0" fontId="8" fillId="0" borderId="9" xfId="0" applyFont="1" applyBorder="1" applyAlignment="1" applyProtection="1">
      <alignment horizontal="center" vertical="center" wrapText="1" shrinkToFit="1"/>
      <protection locked="0"/>
    </xf>
    <xf numFmtId="184" fontId="40" fillId="0" borderId="8" xfId="0" applyNumberFormat="1" applyFont="1" applyBorder="1" applyAlignment="1" applyProtection="1">
      <alignment horizontal="center" vertical="center"/>
      <protection locked="0"/>
    </xf>
    <xf numFmtId="0" fontId="14" fillId="0" borderId="10" xfId="0" applyFont="1" applyBorder="1" applyAlignment="1" applyProtection="1">
      <alignment horizontal="center" vertical="center" wrapText="1"/>
      <protection locked="0"/>
    </xf>
    <xf numFmtId="0" fontId="14" fillId="0" borderId="11"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14" fillId="0" borderId="14" xfId="0" applyFont="1" applyBorder="1" applyAlignment="1" applyProtection="1">
      <alignment horizontal="center" vertical="center" wrapText="1"/>
      <protection locked="0"/>
    </xf>
    <xf numFmtId="0" fontId="40" fillId="0" borderId="7" xfId="0" applyFont="1" applyBorder="1" applyAlignment="1" applyProtection="1">
      <alignment horizontal="center" vertical="center"/>
      <protection locked="0"/>
    </xf>
    <xf numFmtId="0" fontId="40" fillId="0" borderId="8" xfId="0" applyFont="1" applyBorder="1" applyAlignment="1" applyProtection="1">
      <alignment horizontal="center" vertical="center"/>
      <protection locked="0"/>
    </xf>
    <xf numFmtId="0" fontId="10" fillId="0" borderId="53" xfId="0" applyFont="1" applyBorder="1" applyAlignment="1" applyProtection="1">
      <alignment horizontal="center" vertical="center"/>
      <protection locked="0"/>
    </xf>
    <xf numFmtId="0" fontId="41" fillId="0" borderId="13" xfId="0" applyFont="1" applyBorder="1" applyAlignment="1" applyProtection="1">
      <alignment horizontal="center" vertical="center" wrapText="1"/>
      <protection locked="0"/>
    </xf>
    <xf numFmtId="0" fontId="41" fillId="0" borderId="3" xfId="0" applyFont="1" applyBorder="1" applyAlignment="1" applyProtection="1">
      <alignment horizontal="center" vertical="center" wrapText="1"/>
      <protection locked="0"/>
    </xf>
    <xf numFmtId="0" fontId="41" fillId="0" borderId="14" xfId="0" applyFont="1" applyBorder="1" applyAlignment="1" applyProtection="1">
      <alignment horizontal="center" vertical="center" wrapText="1"/>
      <protection locked="0"/>
    </xf>
    <xf numFmtId="0" fontId="10" fillId="0" borderId="7"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protection locked="0"/>
    </xf>
    <xf numFmtId="0" fontId="8" fillId="0" borderId="9" xfId="0" applyFont="1" applyBorder="1" applyAlignment="1" applyProtection="1">
      <alignment horizontal="center" vertical="center"/>
      <protection locked="0"/>
    </xf>
    <xf numFmtId="0" fontId="4" fillId="0" borderId="0" xfId="0" applyFont="1" applyAlignment="1" applyProtection="1">
      <alignment horizontal="center" vertical="center"/>
      <protection locked="0"/>
    </xf>
    <xf numFmtId="0" fontId="10" fillId="0" borderId="43" xfId="0" applyFont="1" applyBorder="1" applyAlignment="1" applyProtection="1">
      <alignment horizontal="center" vertical="center" wrapText="1"/>
      <protection locked="0"/>
    </xf>
    <xf numFmtId="0" fontId="10" fillId="0" borderId="44" xfId="0" applyFont="1" applyBorder="1" applyAlignment="1" applyProtection="1">
      <alignment horizontal="center" vertical="center" wrapText="1"/>
      <protection locked="0"/>
    </xf>
    <xf numFmtId="0" fontId="10" fillId="0" borderId="45" xfId="0" applyFont="1" applyBorder="1" applyAlignment="1" applyProtection="1">
      <alignment horizontal="center" vertical="center" wrapText="1"/>
      <protection locked="0"/>
    </xf>
    <xf numFmtId="0" fontId="10" fillId="0" borderId="46" xfId="0" applyFont="1" applyBorder="1" applyAlignment="1" applyProtection="1">
      <alignment horizontal="center" vertical="center" wrapText="1"/>
      <protection locked="0"/>
    </xf>
    <xf numFmtId="0" fontId="10" fillId="0" borderId="47" xfId="0" applyFont="1" applyBorder="1" applyAlignment="1" applyProtection="1">
      <alignment horizontal="center" vertical="center" wrapText="1"/>
      <protection locked="0"/>
    </xf>
    <xf numFmtId="0" fontId="10" fillId="0" borderId="48" xfId="0" applyFont="1" applyBorder="1" applyAlignment="1" applyProtection="1">
      <alignment horizontal="center" vertical="center" wrapText="1"/>
      <protection locked="0"/>
    </xf>
    <xf numFmtId="0" fontId="14" fillId="0" borderId="103" xfId="0" applyFont="1" applyBorder="1" applyAlignment="1" applyProtection="1">
      <alignment horizontal="center" vertical="center" shrinkToFit="1"/>
      <protection locked="0"/>
    </xf>
    <xf numFmtId="0" fontId="14" fillId="0" borderId="54" xfId="0" applyFont="1" applyBorder="1" applyAlignment="1" applyProtection="1">
      <alignment horizontal="center" vertical="center" shrinkToFit="1"/>
      <protection locked="0"/>
    </xf>
    <xf numFmtId="0" fontId="14" fillId="0" borderId="55" xfId="0" applyFont="1" applyBorder="1" applyAlignment="1" applyProtection="1">
      <alignment horizontal="center" vertical="center" shrinkToFit="1"/>
      <protection locked="0"/>
    </xf>
    <xf numFmtId="0" fontId="10" fillId="0" borderId="22" xfId="0" applyFont="1" applyBorder="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10" fillId="0" borderId="23" xfId="0" applyFont="1" applyBorder="1" applyAlignment="1" applyProtection="1">
      <alignment horizontal="center" vertical="center"/>
      <protection locked="0"/>
    </xf>
    <xf numFmtId="0" fontId="10" fillId="0" borderId="51" xfId="0" applyFont="1" applyBorder="1" applyAlignment="1" applyProtection="1">
      <alignment horizontal="center" vertical="center"/>
      <protection locked="0"/>
    </xf>
    <xf numFmtId="0" fontId="10" fillId="0" borderId="52" xfId="0" applyFont="1" applyBorder="1" applyAlignment="1" applyProtection="1">
      <alignment horizontal="center" vertical="center"/>
      <protection locked="0"/>
    </xf>
    <xf numFmtId="0" fontId="16" fillId="0" borderId="104" xfId="0" applyFont="1" applyBorder="1" applyAlignment="1" applyProtection="1">
      <alignment horizontal="center" vertical="center" shrinkToFit="1"/>
      <protection locked="0"/>
    </xf>
    <xf numFmtId="0" fontId="16" fillId="0" borderId="51" xfId="0" applyFont="1" applyBorder="1" applyAlignment="1" applyProtection="1">
      <alignment horizontal="center" vertical="center" shrinkToFit="1"/>
      <protection locked="0"/>
    </xf>
    <xf numFmtId="0" fontId="16" fillId="0" borderId="52" xfId="0" applyFont="1" applyBorder="1" applyAlignment="1" applyProtection="1">
      <alignment horizontal="center" vertical="center" shrinkToFit="1"/>
      <protection locked="0"/>
    </xf>
    <xf numFmtId="0" fontId="15" fillId="0" borderId="50" xfId="0" applyFont="1" applyBorder="1" applyAlignment="1" applyProtection="1">
      <alignment horizontal="center" vertical="center" wrapText="1"/>
      <protection locked="0"/>
    </xf>
    <xf numFmtId="0" fontId="15" fillId="0" borderId="52" xfId="0" applyFont="1" applyBorder="1" applyAlignment="1" applyProtection="1">
      <alignment horizontal="center" vertical="center"/>
      <protection locked="0"/>
    </xf>
    <xf numFmtId="182" fontId="40" fillId="0" borderId="50" xfId="0" applyNumberFormat="1" applyFont="1" applyBorder="1" applyAlignment="1" applyProtection="1">
      <alignment horizontal="center" vertical="center"/>
      <protection locked="0"/>
    </xf>
    <xf numFmtId="182" fontId="40" fillId="0" borderId="51" xfId="0" applyNumberFormat="1" applyFont="1" applyBorder="1" applyAlignment="1" applyProtection="1">
      <alignment horizontal="center" vertical="center"/>
      <protection locked="0"/>
    </xf>
    <xf numFmtId="182" fontId="40" fillId="0" borderId="105" xfId="0" applyNumberFormat="1" applyFont="1" applyBorder="1" applyAlignment="1" applyProtection="1">
      <alignment horizontal="center" vertical="center"/>
      <protection locked="0"/>
    </xf>
    <xf numFmtId="183" fontId="40" fillId="0" borderId="104" xfId="0" applyNumberFormat="1" applyFont="1" applyBorder="1" applyAlignment="1" applyProtection="1">
      <alignment horizontal="center" vertical="center"/>
      <protection locked="0"/>
    </xf>
    <xf numFmtId="183" fontId="40" fillId="0" borderId="105" xfId="0" applyNumberFormat="1" applyFont="1" applyBorder="1" applyAlignment="1" applyProtection="1">
      <alignment horizontal="center" vertical="center"/>
      <protection locked="0"/>
    </xf>
    <xf numFmtId="184" fontId="40" fillId="0" borderId="104" xfId="0" applyNumberFormat="1" applyFont="1" applyBorder="1" applyAlignment="1" applyProtection="1">
      <alignment horizontal="center" vertical="center"/>
      <protection locked="0"/>
    </xf>
    <xf numFmtId="184" fontId="40" fillId="0" borderId="105" xfId="0" applyNumberFormat="1" applyFont="1" applyBorder="1" applyAlignment="1" applyProtection="1">
      <alignment horizontal="center" vertical="center"/>
      <protection locked="0"/>
    </xf>
    <xf numFmtId="0" fontId="10" fillId="0" borderId="12" xfId="0" applyFont="1" applyBorder="1" applyAlignment="1" applyProtection="1">
      <alignment horizontal="center" vertical="center" wrapText="1"/>
      <protection locked="0"/>
    </xf>
    <xf numFmtId="0" fontId="10" fillId="0" borderId="14" xfId="0" applyFont="1" applyBorder="1" applyAlignment="1" applyProtection="1">
      <alignment horizontal="center" vertical="center" wrapText="1"/>
      <protection locked="0"/>
    </xf>
    <xf numFmtId="176" fontId="16" fillId="0" borderId="37" xfId="0" applyNumberFormat="1" applyFont="1" applyBorder="1" applyAlignment="1" applyProtection="1">
      <alignment horizontal="center" vertical="center" shrinkToFit="1"/>
      <protection locked="0"/>
    </xf>
    <xf numFmtId="176" fontId="16" fillId="0" borderId="40" xfId="0" applyNumberFormat="1" applyFont="1" applyBorder="1" applyAlignment="1" applyProtection="1">
      <alignment horizontal="center" vertical="center" shrinkToFit="1"/>
      <protection locked="0"/>
    </xf>
    <xf numFmtId="176" fontId="16" fillId="0" borderId="36" xfId="0" applyNumberFormat="1" applyFont="1" applyBorder="1" applyAlignment="1" applyProtection="1">
      <alignment horizontal="center" vertical="center" shrinkToFit="1"/>
      <protection locked="0"/>
    </xf>
    <xf numFmtId="176" fontId="16" fillId="0" borderId="39" xfId="0" applyNumberFormat="1" applyFont="1" applyBorder="1" applyAlignment="1" applyProtection="1">
      <alignment horizontal="center" vertical="center" shrinkToFit="1"/>
      <protection locked="0"/>
    </xf>
    <xf numFmtId="176" fontId="16" fillId="0" borderId="35" xfId="0" applyNumberFormat="1" applyFont="1" applyBorder="1" applyAlignment="1" applyProtection="1">
      <alignment horizontal="center" vertical="center" shrinkToFit="1"/>
      <protection locked="0"/>
    </xf>
    <xf numFmtId="176" fontId="16" fillId="0" borderId="38" xfId="0" applyNumberFormat="1" applyFont="1" applyBorder="1" applyAlignment="1" applyProtection="1">
      <alignment horizontal="center" vertical="center" shrinkToFit="1"/>
      <protection locked="0"/>
    </xf>
    <xf numFmtId="0" fontId="10" fillId="0" borderId="1" xfId="0" applyFont="1" applyBorder="1" applyAlignment="1" applyProtection="1">
      <alignment horizontal="center" vertical="center"/>
      <protection locked="0"/>
    </xf>
    <xf numFmtId="0" fontId="41" fillId="0" borderId="115" xfId="0" applyFont="1" applyBorder="1" applyAlignment="1" applyProtection="1">
      <alignment horizontal="left" vertical="center" shrinkToFit="1"/>
      <protection locked="0"/>
    </xf>
    <xf numFmtId="0" fontId="41" fillId="0" borderId="116" xfId="0" applyFont="1" applyBorder="1" applyAlignment="1" applyProtection="1">
      <alignment horizontal="left" vertical="center" shrinkToFit="1"/>
      <protection locked="0"/>
    </xf>
    <xf numFmtId="0" fontId="41" fillId="0" borderId="117" xfId="0" applyFont="1" applyBorder="1" applyAlignment="1" applyProtection="1">
      <alignment horizontal="left" vertical="center" shrinkToFit="1"/>
      <protection locked="0"/>
    </xf>
    <xf numFmtId="0" fontId="24" fillId="0" borderId="26" xfId="0" applyFont="1" applyBorder="1" applyAlignment="1" applyProtection="1">
      <alignment horizontal="center" vertical="center"/>
      <protection locked="0"/>
    </xf>
    <xf numFmtId="0" fontId="24" fillId="0" borderId="27" xfId="0" applyFont="1" applyBorder="1" applyAlignment="1" applyProtection="1">
      <alignment horizontal="center" vertical="center"/>
      <protection locked="0"/>
    </xf>
    <xf numFmtId="0" fontId="24" fillId="0" borderId="28" xfId="0" applyFont="1" applyBorder="1" applyAlignment="1" applyProtection="1">
      <alignment horizontal="center" vertical="center"/>
      <protection locked="0"/>
    </xf>
    <xf numFmtId="0" fontId="24" fillId="0" borderId="109" xfId="0" applyFont="1" applyBorder="1" applyAlignment="1" applyProtection="1">
      <alignment horizontal="center" vertical="center"/>
      <protection locked="0"/>
    </xf>
    <xf numFmtId="0" fontId="24" fillId="0" borderId="110" xfId="0" applyFont="1" applyBorder="1" applyAlignment="1" applyProtection="1">
      <alignment horizontal="center" vertical="center"/>
      <protection locked="0"/>
    </xf>
    <xf numFmtId="0" fontId="24" fillId="0" borderId="111" xfId="0" applyFont="1" applyBorder="1" applyAlignment="1" applyProtection="1">
      <alignment horizontal="center" vertical="center"/>
      <protection locked="0"/>
    </xf>
    <xf numFmtId="0" fontId="24" fillId="0" borderId="29" xfId="0" applyFont="1" applyBorder="1" applyAlignment="1" applyProtection="1">
      <alignment horizontal="center" vertical="center"/>
      <protection locked="0"/>
    </xf>
    <xf numFmtId="0" fontId="24" fillId="0" borderId="30" xfId="0" applyFont="1" applyBorder="1" applyAlignment="1" applyProtection="1">
      <alignment horizontal="center" vertical="center"/>
      <protection locked="0"/>
    </xf>
    <xf numFmtId="0" fontId="24" fillId="0" borderId="31" xfId="0" applyFont="1" applyBorder="1" applyAlignment="1" applyProtection="1">
      <alignment horizontal="center" vertical="center"/>
      <protection locked="0"/>
    </xf>
    <xf numFmtId="0" fontId="10" fillId="0" borderId="22" xfId="0" applyFont="1" applyBorder="1" applyAlignment="1" applyProtection="1">
      <alignment horizontal="center" vertical="center" wrapText="1"/>
      <protection locked="0"/>
    </xf>
    <xf numFmtId="0" fontId="10" fillId="0" borderId="23" xfId="0" applyFont="1" applyBorder="1" applyAlignment="1" applyProtection="1">
      <alignment horizontal="center" vertical="center" wrapText="1"/>
      <protection locked="0"/>
    </xf>
    <xf numFmtId="0" fontId="10" fillId="0" borderId="24" xfId="0" applyFont="1" applyBorder="1" applyAlignment="1" applyProtection="1">
      <alignment horizontal="center" vertical="center" wrapText="1"/>
      <protection locked="0"/>
    </xf>
    <xf numFmtId="0" fontId="41" fillId="0" borderId="22" xfId="0" applyFont="1" applyBorder="1" applyAlignment="1" applyProtection="1">
      <alignment horizontal="left" vertical="center" wrapText="1"/>
      <protection locked="0"/>
    </xf>
    <xf numFmtId="0" fontId="41" fillId="0" borderId="23" xfId="0" applyFont="1" applyBorder="1" applyAlignment="1" applyProtection="1">
      <alignment horizontal="left" vertical="center" wrapText="1"/>
      <protection locked="0"/>
    </xf>
    <xf numFmtId="0" fontId="41" fillId="0" borderId="25" xfId="0" applyFont="1" applyBorder="1" applyAlignment="1" applyProtection="1">
      <alignment horizontal="left" vertical="center" wrapText="1"/>
      <protection locked="0"/>
    </xf>
    <xf numFmtId="183" fontId="40" fillId="0" borderId="8" xfId="0" applyNumberFormat="1" applyFont="1" applyBorder="1" applyAlignment="1" applyProtection="1">
      <alignment horizontal="center" vertical="center"/>
      <protection locked="0"/>
    </xf>
    <xf numFmtId="0" fontId="8" fillId="0" borderId="7" xfId="0" applyFont="1" applyBorder="1" applyAlignment="1" applyProtection="1">
      <alignment horizontal="center" vertical="center" wrapText="1"/>
      <protection locked="0"/>
    </xf>
    <xf numFmtId="0" fontId="8" fillId="0" borderId="8" xfId="0" applyFont="1" applyBorder="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0" fontId="10" fillId="0" borderId="8" xfId="0" applyFont="1" applyBorder="1" applyAlignment="1" applyProtection="1">
      <alignment horizontal="center" vertical="center" wrapText="1"/>
      <protection locked="0"/>
    </xf>
    <xf numFmtId="0" fontId="10" fillId="0" borderId="9" xfId="0" applyFont="1" applyBorder="1" applyAlignment="1" applyProtection="1">
      <alignment horizontal="center" vertical="center" wrapText="1"/>
      <protection locked="0"/>
    </xf>
    <xf numFmtId="182" fontId="40" fillId="0" borderId="7" xfId="0" applyNumberFormat="1" applyFont="1" applyBorder="1" applyAlignment="1" applyProtection="1">
      <alignment horizontal="center" vertical="center"/>
      <protection locked="0"/>
    </xf>
    <xf numFmtId="182" fontId="40" fillId="0" borderId="8" xfId="0" applyNumberFormat="1" applyFont="1" applyBorder="1" applyAlignment="1" applyProtection="1">
      <alignment horizontal="center" vertical="center"/>
      <protection locked="0"/>
    </xf>
    <xf numFmtId="0" fontId="22" fillId="0" borderId="0" xfId="0" applyFont="1" applyAlignment="1" applyProtection="1">
      <alignment horizontal="left" vertical="center" wrapText="1"/>
      <protection locked="0"/>
    </xf>
    <xf numFmtId="0" fontId="13" fillId="0" borderId="107" xfId="0" applyFont="1" applyBorder="1" applyAlignment="1" applyProtection="1">
      <alignment horizontal="left" vertical="top"/>
      <protection locked="0"/>
    </xf>
    <xf numFmtId="0" fontId="13" fillId="0" borderId="11" xfId="0" applyFont="1" applyBorder="1" applyAlignment="1" applyProtection="1">
      <alignment horizontal="left" vertical="top"/>
      <protection locked="0"/>
    </xf>
    <xf numFmtId="0" fontId="13" fillId="0" borderId="99" xfId="0" applyFont="1" applyBorder="1" applyAlignment="1" applyProtection="1">
      <alignment horizontal="left" vertical="top"/>
      <protection locked="0"/>
    </xf>
    <xf numFmtId="0" fontId="13" fillId="0" borderId="12" xfId="0" applyFont="1" applyBorder="1" applyAlignment="1" applyProtection="1">
      <alignment horizontal="left" vertical="top"/>
      <protection locked="0"/>
    </xf>
    <xf numFmtId="0" fontId="41" fillId="0" borderId="63" xfId="0" applyFont="1" applyBorder="1" applyAlignment="1" applyProtection="1">
      <alignment horizontal="center" vertical="center" shrinkToFit="1"/>
      <protection locked="0"/>
    </xf>
    <xf numFmtId="0" fontId="41" fillId="0" borderId="3" xfId="0" applyFont="1" applyBorder="1" applyAlignment="1" applyProtection="1">
      <alignment horizontal="center" vertical="center" shrinkToFit="1"/>
      <protection locked="0"/>
    </xf>
    <xf numFmtId="0" fontId="41" fillId="0" borderId="95" xfId="0" applyFont="1" applyBorder="1" applyAlignment="1" applyProtection="1">
      <alignment horizontal="center" vertical="center" shrinkToFit="1"/>
      <protection locked="0"/>
    </xf>
    <xf numFmtId="0" fontId="41" fillId="0" borderId="14" xfId="0" applyFont="1" applyBorder="1" applyAlignment="1" applyProtection="1">
      <alignment horizontal="center" vertical="center" shrinkToFit="1"/>
      <protection locked="0"/>
    </xf>
    <xf numFmtId="0" fontId="23" fillId="0" borderId="0" xfId="0" applyFont="1" applyAlignment="1" applyProtection="1">
      <alignment horizontal="center" vertical="center"/>
      <protection locked="0"/>
    </xf>
    <xf numFmtId="0" fontId="8" fillId="0" borderId="0" xfId="0" applyFont="1" applyAlignment="1" applyProtection="1">
      <alignment horizontal="center" vertical="center"/>
      <protection locked="0"/>
    </xf>
    <xf numFmtId="31" fontId="8" fillId="0" borderId="0" xfId="0" applyNumberFormat="1" applyFont="1" applyAlignment="1" applyProtection="1">
      <alignment horizontal="right" vertical="center"/>
      <protection locked="0"/>
    </xf>
    <xf numFmtId="0" fontId="71" fillId="0" borderId="0" xfId="0" applyFont="1" applyBorder="1" applyAlignment="1" applyProtection="1">
      <alignment horizontal="left" vertical="center" shrinkToFit="1"/>
      <protection locked="0"/>
    </xf>
    <xf numFmtId="0" fontId="8" fillId="0" borderId="0" xfId="0" applyFont="1" applyAlignment="1" applyProtection="1">
      <alignment horizontal="center" vertical="center" shrinkToFit="1"/>
      <protection locked="0"/>
    </xf>
    <xf numFmtId="182" fontId="8" fillId="0" borderId="0" xfId="0" applyNumberFormat="1" applyFont="1" applyAlignment="1" applyProtection="1">
      <alignment horizontal="center" vertical="center" shrinkToFit="1"/>
      <protection locked="0"/>
    </xf>
    <xf numFmtId="0" fontId="28" fillId="0" borderId="66" xfId="0" applyFont="1" applyBorder="1" applyAlignment="1" applyProtection="1">
      <alignment horizontal="center" vertical="center"/>
      <protection locked="0"/>
    </xf>
    <xf numFmtId="0" fontId="28" fillId="0" borderId="1" xfId="0" applyFont="1" applyBorder="1" applyAlignment="1" applyProtection="1">
      <alignment horizontal="center" vertical="center"/>
      <protection locked="0"/>
    </xf>
    <xf numFmtId="0" fontId="28" fillId="0" borderId="67" xfId="0" applyFont="1" applyBorder="1" applyAlignment="1" applyProtection="1">
      <alignment horizontal="center" vertical="center"/>
      <protection locked="0"/>
    </xf>
    <xf numFmtId="0" fontId="55" fillId="0" borderId="56" xfId="0" applyFont="1" applyBorder="1" applyAlignment="1">
      <alignment horizontal="center" vertical="center"/>
    </xf>
    <xf numFmtId="0" fontId="55" fillId="0" borderId="139" xfId="0" applyFont="1" applyBorder="1" applyAlignment="1">
      <alignment horizontal="center" vertical="center"/>
    </xf>
    <xf numFmtId="0" fontId="15" fillId="6" borderId="141" xfId="0" applyFont="1" applyFill="1" applyBorder="1" applyAlignment="1">
      <alignment horizontal="center" vertical="center"/>
    </xf>
    <xf numFmtId="0" fontId="15" fillId="6" borderId="142" xfId="0" applyFont="1" applyFill="1" applyBorder="1" applyAlignment="1">
      <alignment horizontal="center" vertical="center"/>
    </xf>
    <xf numFmtId="0" fontId="57" fillId="6" borderId="141" xfId="0" applyFont="1" applyFill="1" applyBorder="1" applyAlignment="1">
      <alignment horizontal="center" vertical="center" wrapText="1"/>
    </xf>
    <xf numFmtId="0" fontId="57" fillId="6" borderId="141" xfId="0" applyFont="1" applyFill="1" applyBorder="1" applyAlignment="1">
      <alignment horizontal="center" vertical="center"/>
    </xf>
    <xf numFmtId="177" fontId="1" fillId="0" borderId="156" xfId="0" applyNumberFormat="1" applyFont="1" applyBorder="1" applyAlignment="1">
      <alignment horizontal="center" vertical="center" textRotation="255"/>
    </xf>
    <xf numFmtId="0" fontId="15" fillId="6" borderId="158" xfId="0" applyFont="1" applyFill="1" applyBorder="1" applyAlignment="1">
      <alignment horizontal="center" vertical="center"/>
    </xf>
    <xf numFmtId="0" fontId="15" fillId="6" borderId="159" xfId="0" applyFont="1" applyFill="1" applyBorder="1" applyAlignment="1">
      <alignment horizontal="center" vertical="center"/>
    </xf>
    <xf numFmtId="0" fontId="15" fillId="6" borderId="161" xfId="0" applyFont="1" applyFill="1" applyBorder="1" applyAlignment="1">
      <alignment horizontal="center" vertical="center"/>
    </xf>
    <xf numFmtId="0" fontId="15" fillId="6" borderId="162" xfId="0" applyFont="1" applyFill="1" applyBorder="1" applyAlignment="1">
      <alignment horizontal="center" vertical="center"/>
    </xf>
    <xf numFmtId="177" fontId="1" fillId="0" borderId="157" xfId="0" applyNumberFormat="1" applyFont="1" applyBorder="1" applyAlignment="1">
      <alignment horizontal="center" vertical="center" textRotation="255"/>
    </xf>
    <xf numFmtId="0" fontId="15" fillId="6" borderId="155" xfId="0" applyFont="1" applyFill="1" applyBorder="1" applyAlignment="1">
      <alignment horizontal="center" vertical="center"/>
    </xf>
    <xf numFmtId="1" fontId="16" fillId="0" borderId="35" xfId="0" applyNumberFormat="1" applyFont="1" applyBorder="1" applyAlignment="1">
      <alignment horizontal="center" vertical="center" shrinkToFit="1"/>
    </xf>
    <xf numFmtId="1" fontId="16" fillId="0" borderId="38" xfId="0" applyNumberFormat="1" applyFont="1" applyBorder="1" applyAlignment="1">
      <alignment horizontal="center" vertical="center" shrinkToFi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14" xfId="0" applyFont="1" applyBorder="1" applyAlignment="1">
      <alignment horizontal="center" vertical="center" wrapText="1"/>
    </xf>
    <xf numFmtId="0" fontId="41" fillId="0" borderId="115" xfId="0" applyFont="1" applyBorder="1" applyAlignment="1">
      <alignment horizontal="left" vertical="center" shrinkToFit="1"/>
    </xf>
    <xf numFmtId="0" fontId="41" fillId="0" borderId="116" xfId="0" applyFont="1" applyBorder="1" applyAlignment="1">
      <alignment horizontal="left" vertical="center" shrinkToFit="1"/>
    </xf>
    <xf numFmtId="0" fontId="41" fillId="0" borderId="117" xfId="0" applyFont="1" applyBorder="1" applyAlignment="1">
      <alignment horizontal="left" vertical="center" shrinkToFit="1"/>
    </xf>
    <xf numFmtId="0" fontId="41" fillId="0" borderId="13" xfId="0" applyFont="1" applyBorder="1" applyAlignment="1">
      <alignment horizontal="left" vertical="center"/>
    </xf>
    <xf numFmtId="0" fontId="41" fillId="0" borderId="3" xfId="0" applyFont="1" applyBorder="1" applyAlignment="1">
      <alignment horizontal="left" vertical="center"/>
    </xf>
    <xf numFmtId="0" fontId="41" fillId="0" borderId="112" xfId="0" applyFont="1" applyBorder="1" applyAlignment="1">
      <alignment horizontal="left" vertical="center"/>
    </xf>
    <xf numFmtId="0" fontId="28" fillId="0" borderId="66" xfId="0" applyFont="1" applyBorder="1" applyAlignment="1">
      <alignment horizontal="center" vertical="center"/>
    </xf>
    <xf numFmtId="0" fontId="28" fillId="0" borderId="1" xfId="0" applyFont="1" applyBorder="1" applyAlignment="1">
      <alignment horizontal="center" vertical="center"/>
    </xf>
    <xf numFmtId="0" fontId="28" fillId="0" borderId="67" xfId="0" applyFont="1" applyBorder="1" applyAlignment="1">
      <alignment horizontal="center" vertical="center"/>
    </xf>
    <xf numFmtId="0" fontId="18" fillId="0" borderId="58" xfId="0" applyFont="1" applyBorder="1" applyAlignment="1">
      <alignment horizontal="center" vertical="center"/>
    </xf>
    <xf numFmtId="0" fontId="18" fillId="0" borderId="59" xfId="0" applyFont="1" applyBorder="1" applyAlignment="1">
      <alignment horizontal="center" vertical="center"/>
    </xf>
    <xf numFmtId="0" fontId="10" fillId="0" borderId="75" xfId="0" applyFont="1" applyBorder="1" applyAlignment="1">
      <alignment horizontal="center" vertical="center"/>
    </xf>
    <xf numFmtId="0" fontId="17" fillId="0" borderId="61" xfId="0" applyFont="1" applyBorder="1" applyAlignment="1">
      <alignment horizontal="center" vertical="center" shrinkToFit="1"/>
    </xf>
    <xf numFmtId="0" fontId="17" fillId="0" borderId="81" xfId="0" applyFont="1" applyBorder="1" applyAlignment="1">
      <alignment horizontal="center" vertical="center" shrinkToFit="1"/>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9" xfId="0" applyFont="1" applyBorder="1" applyAlignment="1">
      <alignment horizontal="center" vertical="center"/>
    </xf>
    <xf numFmtId="0" fontId="41" fillId="0" borderId="71" xfId="0" applyFont="1" applyBorder="1" applyAlignment="1">
      <alignment horizontal="center" vertical="center" shrinkToFit="1"/>
    </xf>
    <xf numFmtId="0" fontId="41" fillId="0" borderId="72" xfId="0" applyFont="1" applyBorder="1" applyAlignment="1">
      <alignment horizontal="center" vertical="center" shrinkToFit="1"/>
    </xf>
    <xf numFmtId="0" fontId="10" fillId="0" borderId="76" xfId="0" applyFont="1" applyBorder="1" applyAlignment="1">
      <alignment horizontal="center" vertical="center" wrapText="1"/>
    </xf>
    <xf numFmtId="0" fontId="10" fillId="0" borderId="77" xfId="0" applyFont="1" applyBorder="1" applyAlignment="1">
      <alignment horizontal="center" vertical="center" wrapText="1"/>
    </xf>
    <xf numFmtId="0" fontId="10" fillId="0" borderId="78"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79" xfId="0" applyFont="1" applyBorder="1" applyAlignment="1">
      <alignment horizontal="center" vertical="center" wrapText="1"/>
    </xf>
    <xf numFmtId="0" fontId="10" fillId="0" borderId="74" xfId="0" applyFont="1" applyBorder="1" applyAlignment="1">
      <alignment horizontal="center" vertical="center" wrapText="1"/>
    </xf>
    <xf numFmtId="0" fontId="10" fillId="0" borderId="75" xfId="0" applyFont="1" applyBorder="1" applyAlignment="1">
      <alignment horizontal="center" vertical="center" wrapText="1"/>
    </xf>
    <xf numFmtId="0" fontId="10" fillId="0" borderId="80" xfId="0" applyFont="1" applyBorder="1" applyAlignment="1">
      <alignment horizontal="center" vertical="center" wrapText="1"/>
    </xf>
    <xf numFmtId="1" fontId="17" fillId="0" borderId="82" xfId="0" applyNumberFormat="1" applyFont="1" applyBorder="1" applyAlignment="1">
      <alignment horizontal="center" vertical="center" shrinkToFit="1"/>
    </xf>
    <xf numFmtId="1" fontId="17" fillId="0" borderId="85" xfId="0" applyNumberFormat="1" applyFont="1" applyBorder="1" applyAlignment="1">
      <alignment horizontal="center" vertical="center" shrinkToFit="1"/>
    </xf>
    <xf numFmtId="1" fontId="17" fillId="0" borderId="88" xfId="0" applyNumberFormat="1" applyFont="1" applyBorder="1" applyAlignment="1">
      <alignment horizontal="center" vertical="center" shrinkToFit="1"/>
    </xf>
    <xf numFmtId="1" fontId="17" fillId="0" borderId="83" xfId="0" applyNumberFormat="1" applyFont="1" applyBorder="1" applyAlignment="1">
      <alignment horizontal="center" vertical="center" shrinkToFit="1"/>
    </xf>
    <xf numFmtId="1" fontId="17" fillId="0" borderId="86" xfId="0" applyNumberFormat="1" applyFont="1" applyBorder="1" applyAlignment="1">
      <alignment horizontal="center" vertical="center" shrinkToFit="1"/>
    </xf>
    <xf numFmtId="1" fontId="17" fillId="0" borderId="89" xfId="0" applyNumberFormat="1" applyFont="1" applyBorder="1" applyAlignment="1">
      <alignment horizontal="center" vertical="center" shrinkToFit="1"/>
    </xf>
    <xf numFmtId="1" fontId="17" fillId="0" borderId="84" xfId="0" applyNumberFormat="1" applyFont="1" applyBorder="1" applyAlignment="1">
      <alignment horizontal="center" vertical="center" shrinkToFit="1"/>
    </xf>
    <xf numFmtId="1" fontId="17" fillId="0" borderId="87" xfId="0" applyNumberFormat="1" applyFont="1" applyBorder="1" applyAlignment="1">
      <alignment horizontal="center" vertical="center" shrinkToFit="1"/>
    </xf>
    <xf numFmtId="1" fontId="17" fillId="0" borderId="90" xfId="0" applyNumberFormat="1" applyFont="1" applyBorder="1" applyAlignment="1">
      <alignment horizontal="center" vertical="center" shrinkToFit="1"/>
    </xf>
    <xf numFmtId="0" fontId="10" fillId="0" borderId="66" xfId="0" applyFont="1" applyBorder="1" applyAlignment="1">
      <alignment horizontal="center" vertical="center"/>
    </xf>
    <xf numFmtId="0" fontId="10" fillId="0" borderId="1" xfId="0" applyFont="1" applyBorder="1" applyAlignment="1">
      <alignment horizontal="center" vertical="center"/>
    </xf>
    <xf numFmtId="0" fontId="10" fillId="0" borderId="67" xfId="0" applyFont="1" applyBorder="1" applyAlignment="1">
      <alignment horizontal="center" vertical="center"/>
    </xf>
    <xf numFmtId="0" fontId="4" fillId="0" borderId="0" xfId="0" applyFont="1" applyAlignment="1">
      <alignment horizontal="center" vertical="center"/>
    </xf>
    <xf numFmtId="0" fontId="8" fillId="0" borderId="10"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3" xfId="0" applyFont="1" applyBorder="1" applyAlignment="1">
      <alignment horizontal="center" vertical="center" wrapText="1"/>
    </xf>
    <xf numFmtId="0" fontId="8" fillId="0" borderId="14" xfId="0" applyFont="1" applyBorder="1" applyAlignment="1">
      <alignment horizontal="center" vertical="center" wrapText="1"/>
    </xf>
    <xf numFmtId="0" fontId="25" fillId="0" borderId="15" xfId="0" applyFont="1" applyBorder="1" applyAlignment="1">
      <alignment horizontal="center" vertical="center"/>
    </xf>
    <xf numFmtId="0" fontId="25" fillId="0" borderId="2" xfId="0" applyFont="1" applyBorder="1" applyAlignment="1">
      <alignment horizontal="center" vertical="center"/>
    </xf>
    <xf numFmtId="0" fontId="25" fillId="0" borderId="16" xfId="0" applyFont="1" applyBorder="1" applyAlignment="1">
      <alignment horizontal="center" vertical="center"/>
    </xf>
    <xf numFmtId="0" fontId="25" fillId="0" borderId="113" xfId="0" applyFont="1" applyBorder="1" applyAlignment="1">
      <alignment horizontal="center" vertical="center"/>
    </xf>
    <xf numFmtId="0" fontId="25" fillId="0" borderId="0" xfId="0" applyFont="1" applyBorder="1" applyAlignment="1">
      <alignment horizontal="center" vertical="center"/>
    </xf>
    <xf numFmtId="0" fontId="25" fillId="0" borderId="114" xfId="0" applyFont="1" applyBorder="1" applyAlignment="1">
      <alignment horizontal="center" vertical="center"/>
    </xf>
    <xf numFmtId="0" fontId="25" fillId="0" borderId="17" xfId="0" applyFont="1" applyBorder="1" applyAlignment="1">
      <alignment horizontal="center" vertical="center"/>
    </xf>
    <xf numFmtId="0" fontId="25" fillId="0" borderId="18" xfId="0" applyFont="1" applyBorder="1" applyAlignment="1">
      <alignment horizontal="center" vertical="center"/>
    </xf>
    <xf numFmtId="0" fontId="25" fillId="0" borderId="19" xfId="0" applyFont="1" applyBorder="1" applyAlignment="1">
      <alignment horizontal="center" vertical="center"/>
    </xf>
    <xf numFmtId="0" fontId="13" fillId="0" borderId="4" xfId="0" applyFont="1" applyBorder="1" applyAlignment="1">
      <alignment horizontal="left" vertical="top"/>
    </xf>
    <xf numFmtId="0" fontId="13" fillId="0" borderId="5" xfId="0" applyFont="1" applyBorder="1" applyAlignment="1">
      <alignment horizontal="left" vertical="top"/>
    </xf>
    <xf numFmtId="0" fontId="13" fillId="0" borderId="6" xfId="0" applyFont="1" applyBorder="1" applyAlignment="1">
      <alignment horizontal="left" vertical="top"/>
    </xf>
    <xf numFmtId="0" fontId="29" fillId="0" borderId="4" xfId="0" applyFont="1" applyBorder="1" applyAlignment="1">
      <alignment horizontal="center" vertical="center"/>
    </xf>
    <xf numFmtId="0" fontId="29" fillId="0" borderId="5" xfId="0" applyFont="1" applyBorder="1" applyAlignment="1">
      <alignment horizontal="center" vertical="center"/>
    </xf>
    <xf numFmtId="0" fontId="29" fillId="0" borderId="6" xfId="0" applyFont="1" applyBorder="1" applyAlignment="1">
      <alignment horizontal="center" vertical="center"/>
    </xf>
    <xf numFmtId="183" fontId="41" fillId="0" borderId="75" xfId="0" applyNumberFormat="1" applyFont="1" applyBorder="1" applyAlignment="1">
      <alignment horizontal="center" vertical="center" shrinkToFit="1"/>
    </xf>
    <xf numFmtId="184" fontId="41" fillId="0" borderId="75" xfId="0" applyNumberFormat="1" applyFont="1" applyBorder="1" applyAlignment="1">
      <alignment horizontal="center" vertical="center" shrinkToFit="1"/>
    </xf>
    <xf numFmtId="0" fontId="10" fillId="0" borderId="80" xfId="0" applyFont="1" applyBorder="1" applyAlignment="1">
      <alignment horizontal="center" vertical="center"/>
    </xf>
    <xf numFmtId="0" fontId="10" fillId="0" borderId="11" xfId="0" applyFont="1" applyBorder="1" applyAlignment="1">
      <alignment horizontal="center"/>
    </xf>
    <xf numFmtId="0" fontId="10" fillId="0" borderId="3" xfId="0" applyFont="1" applyBorder="1" applyAlignment="1">
      <alignment horizontal="center"/>
    </xf>
    <xf numFmtId="184" fontId="17" fillId="0" borderId="11" xfId="0" applyNumberFormat="1" applyFont="1" applyBorder="1" applyAlignment="1">
      <alignment horizontal="center" vertical="center"/>
    </xf>
    <xf numFmtId="184" fontId="17" fillId="0" borderId="3" xfId="0" applyNumberFormat="1" applyFont="1" applyBorder="1" applyAlignment="1">
      <alignment horizontal="center" vertical="center"/>
    </xf>
    <xf numFmtId="1" fontId="16" fillId="0" borderId="37" xfId="0" applyNumberFormat="1" applyFont="1" applyBorder="1" applyAlignment="1">
      <alignment horizontal="center" vertical="center" shrinkToFit="1"/>
    </xf>
    <xf numFmtId="1" fontId="16" fillId="0" borderId="40" xfId="0" applyNumberFormat="1" applyFont="1" applyBorder="1" applyAlignment="1">
      <alignment horizontal="center" vertical="center" shrinkToFit="1"/>
    </xf>
    <xf numFmtId="1" fontId="16" fillId="0" borderId="36" xfId="0" applyNumberFormat="1" applyFont="1" applyBorder="1" applyAlignment="1">
      <alignment horizontal="center" vertical="center" shrinkToFit="1"/>
    </xf>
    <xf numFmtId="1" fontId="16" fillId="0" borderId="39"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0" fillId="0" borderId="13" xfId="0" applyFont="1" applyBorder="1" applyAlignment="1">
      <alignment horizontal="center" vertical="center" wrapText="1"/>
    </xf>
    <xf numFmtId="0" fontId="16" fillId="0" borderId="3" xfId="0" applyFont="1" applyBorder="1" applyAlignment="1">
      <alignment horizontal="center" vertical="center"/>
    </xf>
    <xf numFmtId="0" fontId="16" fillId="0" borderId="14" xfId="0" applyFont="1" applyBorder="1" applyAlignment="1">
      <alignment horizontal="center" vertical="center"/>
    </xf>
    <xf numFmtId="0" fontId="10" fillId="0" borderId="73" xfId="0" applyFont="1" applyBorder="1" applyAlignment="1">
      <alignment horizontal="center" vertical="center" wrapText="1"/>
    </xf>
    <xf numFmtId="182" fontId="41" fillId="0" borderId="75" xfId="0" applyNumberFormat="1" applyFont="1" applyBorder="1" applyAlignment="1">
      <alignment horizontal="center" vertical="center" shrinkToFit="1"/>
    </xf>
    <xf numFmtId="0" fontId="32" fillId="0" borderId="66" xfId="0" applyFont="1" applyBorder="1" applyAlignment="1">
      <alignment horizontal="center" vertical="center"/>
    </xf>
    <xf numFmtId="0" fontId="32" fillId="0" borderId="67" xfId="0" applyFont="1" applyBorder="1" applyAlignment="1">
      <alignment horizontal="center" vertical="center"/>
    </xf>
    <xf numFmtId="0" fontId="14" fillId="0" borderId="20" xfId="0" applyFont="1" applyBorder="1" applyAlignment="1">
      <alignment horizontal="center" vertical="center"/>
    </xf>
    <xf numFmtId="0" fontId="14" fillId="0" borderId="0" xfId="0" applyFont="1" applyBorder="1" applyAlignment="1">
      <alignment horizontal="center" vertical="center"/>
    </xf>
    <xf numFmtId="0" fontId="14" fillId="0" borderId="21" xfId="0" applyFont="1" applyBorder="1" applyAlignment="1">
      <alignment horizontal="center" vertical="center"/>
    </xf>
    <xf numFmtId="0" fontId="14" fillId="0" borderId="13" xfId="0" applyFont="1" applyBorder="1" applyAlignment="1">
      <alignment horizontal="center" vertical="center"/>
    </xf>
    <xf numFmtId="0" fontId="14" fillId="0" borderId="3" xfId="0" applyFont="1" applyBorder="1" applyAlignment="1">
      <alignment horizontal="center" vertical="center"/>
    </xf>
    <xf numFmtId="0" fontId="14" fillId="0" borderId="14"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10" fillId="0" borderId="9" xfId="0" applyFont="1" applyBorder="1" applyAlignment="1">
      <alignment horizontal="center" vertical="center"/>
    </xf>
    <xf numFmtId="0" fontId="13" fillId="0" borderId="107" xfId="0" applyFont="1" applyBorder="1" applyAlignment="1">
      <alignment horizontal="left" vertical="top"/>
    </xf>
    <xf numFmtId="0" fontId="13" fillId="0" borderId="11" xfId="0" applyFont="1" applyBorder="1" applyAlignment="1">
      <alignment horizontal="left" vertical="top"/>
    </xf>
    <xf numFmtId="0" fontId="13" fillId="0" borderId="99" xfId="0" applyFont="1" applyBorder="1" applyAlignment="1">
      <alignment horizontal="left" vertical="top"/>
    </xf>
    <xf numFmtId="182" fontId="17" fillId="0" borderId="11" xfId="0" applyNumberFormat="1" applyFont="1" applyBorder="1" applyAlignment="1">
      <alignment horizontal="center" vertical="center"/>
    </xf>
    <xf numFmtId="182" fontId="17" fillId="0" borderId="3" xfId="0" applyNumberFormat="1" applyFont="1" applyBorder="1" applyAlignment="1">
      <alignment horizontal="center" vertical="center"/>
    </xf>
    <xf numFmtId="0" fontId="8" fillId="0" borderId="92" xfId="0" applyFont="1" applyBorder="1" applyAlignment="1">
      <alignment horizontal="center" vertical="center"/>
    </xf>
    <xf numFmtId="0" fontId="8" fillId="0" borderId="93" xfId="0" applyFont="1" applyBorder="1" applyAlignment="1">
      <alignment horizontal="center" vertical="center"/>
    </xf>
    <xf numFmtId="183" fontId="17" fillId="0" borderId="11" xfId="0" applyNumberFormat="1" applyFont="1" applyBorder="1" applyAlignment="1">
      <alignment horizontal="center" vertical="center"/>
    </xf>
    <xf numFmtId="183" fontId="17" fillId="0" borderId="3" xfId="0" applyNumberFormat="1" applyFont="1" applyBorder="1" applyAlignment="1">
      <alignment horizontal="center" vertical="center"/>
    </xf>
    <xf numFmtId="0" fontId="10" fillId="0" borderId="12" xfId="0" applyFont="1" applyBorder="1" applyAlignment="1">
      <alignment horizontal="center"/>
    </xf>
    <xf numFmtId="0" fontId="10" fillId="0" borderId="14" xfId="0" applyFont="1" applyBorder="1" applyAlignment="1">
      <alignment horizontal="center"/>
    </xf>
    <xf numFmtId="0" fontId="65" fillId="0" borderId="0" xfId="0" applyFont="1" applyAlignment="1">
      <alignment horizontal="center" vertical="center"/>
    </xf>
    <xf numFmtId="0" fontId="53" fillId="0" borderId="66" xfId="0" applyFont="1" applyBorder="1" applyAlignment="1">
      <alignment horizontal="center" vertical="center"/>
    </xf>
    <xf numFmtId="0" fontId="53" fillId="0" borderId="67" xfId="0" applyFont="1" applyBorder="1" applyAlignment="1">
      <alignment horizontal="center" vertical="center"/>
    </xf>
    <xf numFmtId="182" fontId="8" fillId="0" borderId="0" xfId="0" applyNumberFormat="1" applyFont="1" applyAlignment="1">
      <alignment horizontal="center" vertical="center" shrinkToFi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24" xfId="0" applyFont="1" applyBorder="1" applyAlignment="1">
      <alignment horizontal="center" vertical="center" wrapText="1"/>
    </xf>
    <xf numFmtId="0" fontId="41" fillId="0" borderId="22" xfId="0" applyFont="1" applyBorder="1" applyAlignment="1">
      <alignment horizontal="left" vertical="center" wrapText="1"/>
    </xf>
    <xf numFmtId="0" fontId="41" fillId="0" borderId="23" xfId="0" applyFont="1" applyBorder="1" applyAlignment="1">
      <alignment horizontal="left" vertical="center" wrapText="1"/>
    </xf>
    <xf numFmtId="0" fontId="41" fillId="0" borderId="25" xfId="0" applyFont="1" applyBorder="1" applyAlignment="1">
      <alignment horizontal="left" vertical="center" wrapText="1"/>
    </xf>
    <xf numFmtId="0" fontId="13" fillId="0" borderId="12" xfId="0" applyFont="1" applyBorder="1" applyAlignment="1">
      <alignment horizontal="left" vertical="top"/>
    </xf>
    <xf numFmtId="0" fontId="6" fillId="0" borderId="63" xfId="0" applyFont="1" applyBorder="1" applyAlignment="1">
      <alignment horizontal="center" vertical="center" shrinkToFit="1"/>
    </xf>
    <xf numFmtId="0" fontId="6" fillId="0" borderId="3" xfId="0" applyFont="1" applyBorder="1" applyAlignment="1">
      <alignment horizontal="center" vertical="center" shrinkToFit="1"/>
    </xf>
    <xf numFmtId="0" fontId="6" fillId="0" borderId="95" xfId="0" applyFont="1" applyBorder="1" applyAlignment="1">
      <alignment horizontal="center" vertical="center" shrinkToFit="1"/>
    </xf>
    <xf numFmtId="0" fontId="6" fillId="0" borderId="14" xfId="0" applyFont="1" applyBorder="1" applyAlignment="1">
      <alignment horizontal="center" vertical="center" shrinkToFit="1"/>
    </xf>
    <xf numFmtId="0" fontId="67" fillId="0" borderId="0" xfId="0" applyFont="1" applyAlignment="1">
      <alignment horizontal="left" vertical="center" shrinkToFit="1"/>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3" fillId="0" borderId="20" xfId="0" applyFont="1" applyBorder="1" applyAlignment="1">
      <alignment horizontal="left" vertical="center" wrapText="1"/>
    </xf>
    <xf numFmtId="0" fontId="13" fillId="0" borderId="0" xfId="0" applyFont="1" applyBorder="1" applyAlignment="1">
      <alignment horizontal="left" vertical="center" wrapText="1"/>
    </xf>
    <xf numFmtId="184" fontId="41" fillId="0" borderId="3" xfId="0" applyNumberFormat="1" applyFont="1" applyBorder="1" applyAlignment="1">
      <alignment horizontal="center" vertical="center" shrinkToFit="1"/>
    </xf>
    <xf numFmtId="0" fontId="10" fillId="0" borderId="91" xfId="0" applyFont="1" applyBorder="1" applyAlignment="1">
      <alignment horizontal="center" vertical="center"/>
    </xf>
    <xf numFmtId="0" fontId="10" fillId="0" borderId="92" xfId="0" applyFont="1" applyBorder="1" applyAlignment="1">
      <alignment horizontal="center" vertical="center"/>
    </xf>
    <xf numFmtId="0" fontId="10" fillId="0" borderId="93" xfId="0" applyFont="1" applyBorder="1" applyAlignment="1">
      <alignment horizontal="center" vertical="center"/>
    </xf>
    <xf numFmtId="0" fontId="10" fillId="0" borderId="8" xfId="0" applyFont="1" applyBorder="1" applyAlignment="1">
      <alignment horizontal="center" vertical="center" wrapText="1"/>
    </xf>
    <xf numFmtId="0" fontId="41" fillId="0" borderId="136" xfId="0" applyFont="1" applyBorder="1" applyAlignment="1">
      <alignment horizontal="center" vertical="center" shrinkToFit="1"/>
    </xf>
    <xf numFmtId="0" fontId="10" fillId="0" borderId="126" xfId="0" applyFont="1" applyBorder="1" applyAlignment="1">
      <alignment horizontal="center" vertical="center"/>
    </xf>
    <xf numFmtId="0" fontId="10" fillId="0" borderId="127" xfId="0" applyFont="1" applyBorder="1" applyAlignment="1">
      <alignment horizontal="center" vertical="center"/>
    </xf>
    <xf numFmtId="0" fontId="10" fillId="0" borderId="128" xfId="0" applyFont="1" applyBorder="1" applyAlignment="1">
      <alignment horizontal="center" vertical="center"/>
    </xf>
    <xf numFmtId="0" fontId="16" fillId="0" borderId="61" xfId="0" applyFont="1" applyBorder="1" applyAlignment="1">
      <alignment horizontal="center" vertical="center" shrinkToFit="1"/>
    </xf>
    <xf numFmtId="0" fontId="16" fillId="0" borderId="137" xfId="0" applyFont="1" applyBorder="1" applyAlignment="1">
      <alignment horizontal="center" vertical="center" shrinkToFit="1"/>
    </xf>
    <xf numFmtId="0" fontId="21" fillId="0" borderId="129" xfId="0" applyFont="1" applyBorder="1" applyAlignment="1">
      <alignment horizontal="center" vertical="center"/>
    </xf>
    <xf numFmtId="0" fontId="21" fillId="0" borderId="77" xfId="0" applyFont="1" applyBorder="1" applyAlignment="1">
      <alignment horizontal="center" vertical="center"/>
    </xf>
    <xf numFmtId="0" fontId="21" fillId="0" borderId="130" xfId="0" applyFont="1" applyBorder="1" applyAlignment="1">
      <alignment horizontal="center" vertical="center"/>
    </xf>
    <xf numFmtId="0" fontId="21" fillId="0" borderId="121" xfId="0" applyFont="1" applyBorder="1" applyAlignment="1">
      <alignment horizontal="center" vertical="center"/>
    </xf>
    <xf numFmtId="0" fontId="21" fillId="0" borderId="122" xfId="0" applyFont="1" applyBorder="1" applyAlignment="1">
      <alignment horizontal="center" vertical="center"/>
    </xf>
    <xf numFmtId="0" fontId="21" fillId="0" borderId="123" xfId="0" applyFont="1" applyBorder="1" applyAlignment="1">
      <alignment horizontal="center" vertical="center"/>
    </xf>
    <xf numFmtId="0" fontId="29" fillId="0" borderId="66" xfId="0" applyFont="1" applyBorder="1" applyAlignment="1">
      <alignment horizontal="center" vertical="center"/>
    </xf>
    <xf numFmtId="0" fontId="29" fillId="0" borderId="1" xfId="0" applyFont="1" applyBorder="1" applyAlignment="1">
      <alignment horizontal="center" vertical="center"/>
    </xf>
    <xf numFmtId="0" fontId="29" fillId="0" borderId="67" xfId="0" applyFont="1" applyBorder="1" applyAlignment="1">
      <alignment horizontal="center" vertical="center"/>
    </xf>
    <xf numFmtId="0" fontId="13" fillId="0" borderId="66" xfId="0" applyFont="1" applyBorder="1" applyAlignment="1">
      <alignment horizontal="left" vertical="top"/>
    </xf>
    <xf numFmtId="0" fontId="13" fillId="0" borderId="1" xfId="0" applyFont="1" applyBorder="1" applyAlignment="1">
      <alignment horizontal="left" vertical="top"/>
    </xf>
    <xf numFmtId="0" fontId="13" fillId="0" borderId="67" xfId="0" applyFont="1" applyBorder="1" applyAlignment="1">
      <alignment horizontal="left" vertical="top"/>
    </xf>
    <xf numFmtId="0" fontId="25" fillId="0" borderId="118" xfId="0" applyFont="1" applyBorder="1" applyAlignment="1">
      <alignment horizontal="center" vertical="center"/>
    </xf>
    <xf numFmtId="0" fontId="25" fillId="0" borderId="119" xfId="0" applyFont="1" applyBorder="1" applyAlignment="1">
      <alignment horizontal="center" vertical="center"/>
    </xf>
    <xf numFmtId="0" fontId="25" fillId="0" borderId="120" xfId="0" applyFont="1" applyBorder="1" applyAlignment="1">
      <alignment horizontal="center" vertical="center"/>
    </xf>
    <xf numFmtId="0" fontId="25" fillId="0" borderId="124" xfId="0" applyFont="1" applyBorder="1" applyAlignment="1">
      <alignment horizontal="center" vertical="center"/>
    </xf>
    <xf numFmtId="0" fontId="25" fillId="0" borderId="125" xfId="0" applyFont="1" applyBorder="1" applyAlignment="1">
      <alignment horizontal="center" vertical="center"/>
    </xf>
    <xf numFmtId="0" fontId="25" fillId="0" borderId="121" xfId="0" applyFont="1" applyBorder="1" applyAlignment="1">
      <alignment horizontal="center" vertical="center"/>
    </xf>
    <xf numFmtId="0" fontId="25" fillId="0" borderId="122" xfId="0" applyFont="1" applyBorder="1" applyAlignment="1">
      <alignment horizontal="center" vertical="center"/>
    </xf>
    <xf numFmtId="0" fontId="25" fillId="0" borderId="123" xfId="0" applyFont="1" applyBorder="1" applyAlignment="1">
      <alignment horizontal="center" vertical="center"/>
    </xf>
    <xf numFmtId="0" fontId="10" fillId="0" borderId="94" xfId="0" applyFont="1" applyBorder="1" applyAlignment="1">
      <alignment horizontal="center" vertical="center" wrapText="1"/>
    </xf>
    <xf numFmtId="0" fontId="10" fillId="0" borderId="138" xfId="0" applyFont="1" applyBorder="1" applyAlignment="1">
      <alignment horizontal="center" vertical="center" wrapText="1"/>
    </xf>
    <xf numFmtId="0" fontId="18" fillId="0" borderId="58" xfId="0" applyFont="1" applyBorder="1" applyAlignment="1">
      <alignment horizontal="center" vertical="center" shrinkToFit="1"/>
    </xf>
    <xf numFmtId="0" fontId="18" fillId="0" borderId="59" xfId="0" applyFont="1" applyBorder="1" applyAlignment="1">
      <alignment horizontal="center" vertical="center" shrinkToFit="1"/>
    </xf>
    <xf numFmtId="0" fontId="40" fillId="0" borderId="3" xfId="0" applyFont="1" applyBorder="1" applyAlignment="1">
      <alignment horizontal="center" vertical="center" shrinkToFit="1"/>
    </xf>
    <xf numFmtId="0" fontId="40" fillId="0" borderId="14" xfId="0" applyFont="1" applyBorder="1" applyAlignment="1">
      <alignment horizontal="center" vertical="center" shrinkToFit="1"/>
    </xf>
    <xf numFmtId="0" fontId="10" fillId="0" borderId="62" xfId="0" applyFont="1" applyBorder="1" applyAlignment="1">
      <alignment horizontal="center" vertical="center" textRotation="255"/>
    </xf>
    <xf numFmtId="0" fontId="10" fillId="0" borderId="68" xfId="0" applyFont="1" applyBorder="1" applyAlignment="1">
      <alignment horizontal="center" vertical="center" textRotation="255"/>
    </xf>
    <xf numFmtId="0" fontId="10" fillId="0" borderId="49" xfId="0" applyFont="1" applyBorder="1" applyAlignment="1">
      <alignment horizontal="center" vertical="center" textRotation="255"/>
    </xf>
    <xf numFmtId="0" fontId="10" fillId="0" borderId="65" xfId="0" applyFont="1" applyBorder="1" applyAlignment="1">
      <alignment horizontal="center" vertical="center"/>
    </xf>
    <xf numFmtId="0" fontId="10" fillId="0" borderId="131" xfId="0" applyFont="1" applyBorder="1" applyAlignment="1">
      <alignment horizontal="center" vertical="center"/>
    </xf>
    <xf numFmtId="0" fontId="10" fillId="0" borderId="132" xfId="0" applyFont="1" applyBorder="1" applyAlignment="1">
      <alignment horizontal="center" vertical="center"/>
    </xf>
    <xf numFmtId="0" fontId="10" fillId="0" borderId="133" xfId="0" applyFont="1" applyBorder="1" applyAlignment="1">
      <alignment horizontal="center" vertical="center"/>
    </xf>
    <xf numFmtId="0" fontId="10" fillId="0" borderId="64" xfId="0" applyFont="1" applyBorder="1" applyAlignment="1">
      <alignment horizontal="center" vertical="center"/>
    </xf>
    <xf numFmtId="0" fontId="15" fillId="0" borderId="58" xfId="0" applyFont="1" applyBorder="1" applyAlignment="1">
      <alignment horizontal="center" vertical="center" shrinkToFit="1"/>
    </xf>
    <xf numFmtId="0" fontId="34" fillId="0" borderId="134"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135" xfId="0" applyFont="1" applyBorder="1" applyAlignment="1">
      <alignment horizontal="center" vertical="center" wrapText="1"/>
    </xf>
    <xf numFmtId="0" fontId="34" fillId="0" borderId="121" xfId="0" applyFont="1" applyBorder="1" applyAlignment="1">
      <alignment horizontal="center" vertical="center" wrapText="1"/>
    </xf>
    <xf numFmtId="0" fontId="34" fillId="0" borderId="122" xfId="0" applyFont="1" applyBorder="1" applyAlignment="1">
      <alignment horizontal="center" vertical="center" wrapText="1"/>
    </xf>
    <xf numFmtId="0" fontId="34" fillId="0" borderId="123" xfId="0" applyFont="1" applyBorder="1" applyAlignment="1">
      <alignment horizontal="center" vertical="center" wrapText="1"/>
    </xf>
    <xf numFmtId="0" fontId="40" fillId="0" borderId="96" xfId="0" applyFont="1" applyBorder="1" applyAlignment="1">
      <alignment horizontal="center" vertical="center"/>
    </xf>
    <xf numFmtId="0" fontId="40" fillId="0" borderId="11" xfId="0" applyFont="1" applyBorder="1" applyAlignment="1">
      <alignment horizontal="center" vertical="center"/>
    </xf>
    <xf numFmtId="0" fontId="40" fillId="0" borderId="12" xfId="0" applyFont="1" applyBorder="1" applyAlignment="1">
      <alignment horizontal="center" vertical="center"/>
    </xf>
    <xf numFmtId="0" fontId="40" fillId="0" borderId="97" xfId="0" applyFont="1" applyBorder="1" applyAlignment="1">
      <alignment horizontal="center" vertical="center"/>
    </xf>
    <xf numFmtId="0" fontId="40" fillId="0" borderId="3" xfId="0" applyFont="1" applyBorder="1" applyAlignment="1">
      <alignment horizontal="center" vertical="center"/>
    </xf>
    <xf numFmtId="0" fontId="40" fillId="0" borderId="14" xfId="0" applyFont="1" applyBorder="1" applyAlignment="1">
      <alignment horizontal="center" vertical="center"/>
    </xf>
    <xf numFmtId="182" fontId="16" fillId="0" borderId="10" xfId="0" applyNumberFormat="1" applyFont="1" applyBorder="1" applyAlignment="1">
      <alignment horizontal="center" vertical="center"/>
    </xf>
    <xf numFmtId="182" fontId="16" fillId="0" borderId="11" xfId="0" applyNumberFormat="1" applyFont="1" applyBorder="1" applyAlignment="1">
      <alignment horizontal="center" vertical="center"/>
    </xf>
    <xf numFmtId="182" fontId="16" fillId="0" borderId="13" xfId="0" applyNumberFormat="1" applyFont="1" applyBorder="1" applyAlignment="1">
      <alignment horizontal="center" vertical="center"/>
    </xf>
    <xf numFmtId="182" fontId="16" fillId="0" borderId="3" xfId="0" applyNumberFormat="1" applyFont="1" applyBorder="1" applyAlignment="1">
      <alignment horizontal="center" vertical="center"/>
    </xf>
    <xf numFmtId="183" fontId="16" fillId="0" borderId="11" xfId="0" applyNumberFormat="1" applyFont="1" applyBorder="1" applyAlignment="1">
      <alignment horizontal="center" vertical="center"/>
    </xf>
    <xf numFmtId="183" fontId="16" fillId="0" borderId="3" xfId="0" applyNumberFormat="1" applyFont="1" applyBorder="1" applyAlignment="1">
      <alignment horizontal="center" vertical="center"/>
    </xf>
    <xf numFmtId="184" fontId="16" fillId="0" borderId="11" xfId="0" applyNumberFormat="1" applyFont="1" applyBorder="1" applyAlignment="1">
      <alignment horizontal="center" vertical="center"/>
    </xf>
    <xf numFmtId="184" fontId="16" fillId="0" borderId="3" xfId="0" applyNumberFormat="1" applyFont="1" applyBorder="1" applyAlignment="1">
      <alignment horizontal="center" vertical="center"/>
    </xf>
    <xf numFmtId="0" fontId="16" fillId="0" borderId="14" xfId="0" applyFont="1" applyBorder="1" applyAlignment="1">
      <alignment horizontal="center" vertical="center" shrinkToFit="1"/>
    </xf>
    <xf numFmtId="0" fontId="16" fillId="0" borderId="49" xfId="0" applyFont="1" applyBorder="1" applyAlignment="1">
      <alignment horizontal="center" vertical="center" shrinkToFit="1"/>
    </xf>
    <xf numFmtId="0" fontId="16" fillId="0" borderId="13" xfId="0" applyFont="1" applyBorder="1" applyAlignment="1">
      <alignment horizontal="center" vertical="center" shrinkToFit="1"/>
    </xf>
    <xf numFmtId="182" fontId="40" fillId="0" borderId="10" xfId="0" applyNumberFormat="1" applyFont="1" applyBorder="1" applyAlignment="1">
      <alignment horizontal="center" vertical="center"/>
    </xf>
    <xf numFmtId="182" fontId="40" fillId="0" borderId="11" xfId="0" applyNumberFormat="1" applyFont="1" applyBorder="1" applyAlignment="1">
      <alignment horizontal="center" vertical="center"/>
    </xf>
    <xf numFmtId="182" fontId="40" fillId="0" borderId="13" xfId="0" applyNumberFormat="1" applyFont="1" applyBorder="1" applyAlignment="1">
      <alignment horizontal="center" vertical="center"/>
    </xf>
    <xf numFmtId="182" fontId="40" fillId="0" borderId="3" xfId="0" applyNumberFormat="1" applyFont="1" applyBorder="1" applyAlignment="1">
      <alignment horizontal="center" vertical="center"/>
    </xf>
    <xf numFmtId="183" fontId="40" fillId="0" borderId="11" xfId="0" applyNumberFormat="1" applyFont="1" applyBorder="1" applyAlignment="1">
      <alignment horizontal="center" vertical="center"/>
    </xf>
    <xf numFmtId="183" fontId="40" fillId="0" borderId="3" xfId="0" applyNumberFormat="1" applyFont="1" applyBorder="1" applyAlignment="1">
      <alignment horizontal="center" vertical="center"/>
    </xf>
    <xf numFmtId="184" fontId="40" fillId="0" borderId="11" xfId="0" applyNumberFormat="1" applyFont="1" applyBorder="1" applyAlignment="1">
      <alignment horizontal="center" vertical="center"/>
    </xf>
    <xf numFmtId="184" fontId="40" fillId="0" borderId="3" xfId="0" applyNumberFormat="1" applyFont="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41" fillId="0" borderId="57" xfId="0" applyFont="1" applyBorder="1" applyAlignment="1">
      <alignment horizontal="center" vertical="center" shrinkToFit="1"/>
    </xf>
    <xf numFmtId="0" fontId="41" fillId="0" borderId="58" xfId="0" applyFont="1" applyBorder="1" applyAlignment="1">
      <alignment horizontal="center" vertical="center" shrinkToFit="1"/>
    </xf>
    <xf numFmtId="0" fontId="41" fillId="0" borderId="59" xfId="0" applyFont="1" applyBorder="1" applyAlignment="1">
      <alignment horizontal="center" vertical="center" shrinkToFit="1"/>
    </xf>
    <xf numFmtId="0" fontId="41" fillId="0" borderId="7" xfId="0" applyFont="1" applyBorder="1" applyAlignment="1">
      <alignment horizontal="center" vertical="center"/>
    </xf>
    <xf numFmtId="0" fontId="41" fillId="0" borderId="8" xfId="0" applyFont="1" applyBorder="1" applyAlignment="1">
      <alignment horizontal="center" vertical="center"/>
    </xf>
    <xf numFmtId="0" fontId="41" fillId="0" borderId="9" xfId="0" applyFont="1" applyBorder="1" applyAlignment="1">
      <alignment horizontal="center" vertical="center"/>
    </xf>
    <xf numFmtId="0" fontId="16" fillId="0" borderId="13" xfId="0" applyFont="1" applyBorder="1" applyAlignment="1">
      <alignment horizontal="center" vertical="center" wrapText="1" shrinkToFit="1"/>
    </xf>
    <xf numFmtId="0" fontId="16" fillId="0" borderId="3" xfId="0" applyFont="1" applyBorder="1" applyAlignment="1">
      <alignment horizontal="center" vertical="center" wrapText="1" shrinkToFit="1"/>
    </xf>
    <xf numFmtId="0" fontId="16" fillId="0" borderId="14" xfId="0" applyFont="1" applyBorder="1" applyAlignment="1">
      <alignment horizontal="center" vertical="center" wrapText="1" shrinkToFit="1"/>
    </xf>
    <xf numFmtId="0" fontId="16" fillId="0" borderId="7" xfId="0" applyFont="1" applyBorder="1" applyAlignment="1">
      <alignment horizontal="center" vertical="center" shrinkToFit="1"/>
    </xf>
    <xf numFmtId="0" fontId="16" fillId="0" borderId="8" xfId="0" applyFont="1" applyBorder="1" applyAlignment="1">
      <alignment horizontal="center" vertical="center" shrinkToFit="1"/>
    </xf>
    <xf numFmtId="0" fontId="16" fillId="0" borderId="9" xfId="0" applyFont="1" applyBorder="1" applyAlignment="1">
      <alignment horizontal="center" vertical="center" shrinkToFi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3" xfId="0" applyFont="1" applyBorder="1" applyAlignment="1">
      <alignment horizontal="center" vertical="center"/>
    </xf>
    <xf numFmtId="0" fontId="8" fillId="0" borderId="14" xfId="0" applyFont="1" applyBorder="1" applyAlignment="1">
      <alignment horizontal="center" vertical="center"/>
    </xf>
    <xf numFmtId="178" fontId="15" fillId="0" borderId="11" xfId="0" applyNumberFormat="1" applyFont="1" applyBorder="1" applyAlignment="1">
      <alignment horizontal="left" vertical="center"/>
    </xf>
    <xf numFmtId="178" fontId="15" fillId="0" borderId="12" xfId="0" applyNumberFormat="1" applyFont="1" applyBorder="1" applyAlignment="1">
      <alignment horizontal="left" vertical="center"/>
    </xf>
    <xf numFmtId="0" fontId="14" fillId="0" borderId="13" xfId="0" applyFont="1" applyBorder="1" applyAlignment="1">
      <alignment horizontal="left" vertical="center" indent="1" shrinkToFit="1"/>
    </xf>
    <xf numFmtId="0" fontId="14" fillId="0" borderId="3" xfId="0" applyFont="1" applyBorder="1" applyAlignment="1">
      <alignment horizontal="left" vertical="center" indent="1" shrinkToFit="1"/>
    </xf>
    <xf numFmtId="0" fontId="14" fillId="0" borderId="14" xfId="0" applyFont="1" applyBorder="1" applyAlignment="1">
      <alignment horizontal="left" vertical="center" indent="1" shrinkToFit="1"/>
    </xf>
    <xf numFmtId="0" fontId="10" fillId="0" borderId="99" xfId="0" applyFont="1" applyBorder="1" applyAlignment="1">
      <alignment horizontal="center" vertical="center" wrapText="1"/>
    </xf>
    <xf numFmtId="0" fontId="10" fillId="0" borderId="95" xfId="0" applyFont="1" applyBorder="1" applyAlignment="1">
      <alignment horizontal="center" vertical="center" wrapText="1"/>
    </xf>
    <xf numFmtId="0" fontId="15" fillId="0" borderId="63" xfId="0" applyFont="1" applyBorder="1" applyAlignment="1">
      <alignment horizontal="center" vertical="center" shrinkToFit="1"/>
    </xf>
    <xf numFmtId="0" fontId="15" fillId="0" borderId="3" xfId="0" applyFont="1" applyBorder="1" applyAlignment="1">
      <alignment horizontal="center" vertical="center" shrinkToFit="1"/>
    </xf>
    <xf numFmtId="0" fontId="15" fillId="0" borderId="95" xfId="0" applyFont="1" applyBorder="1" applyAlignment="1">
      <alignment horizontal="center" vertical="center" shrinkToFit="1"/>
    </xf>
    <xf numFmtId="0" fontId="15" fillId="0" borderId="14" xfId="0" applyFont="1" applyBorder="1" applyAlignment="1">
      <alignment horizontal="center" vertical="center" shrinkToFit="1"/>
    </xf>
    <xf numFmtId="0" fontId="65" fillId="0" borderId="0" xfId="0" applyFont="1" applyAlignment="1">
      <alignment horizontal="center" vertical="center" wrapText="1"/>
    </xf>
    <xf numFmtId="0" fontId="69" fillId="7" borderId="0" xfId="0" applyFont="1" applyFill="1" applyAlignment="1">
      <alignment horizontal="left" vertical="center" wrapText="1"/>
    </xf>
    <xf numFmtId="0" fontId="69" fillId="7" borderId="0" xfId="0" applyFont="1" applyFill="1" applyAlignment="1">
      <alignment horizontal="left" vertical="center"/>
    </xf>
    <xf numFmtId="0" fontId="66" fillId="0" borderId="0" xfId="0" applyFont="1" applyAlignment="1">
      <alignment horizontal="left" vertical="center" shrinkToFit="1"/>
    </xf>
    <xf numFmtId="0" fontId="18" fillId="0" borderId="57" xfId="0" applyFont="1" applyBorder="1" applyAlignment="1">
      <alignment horizontal="center" vertical="center" shrinkToFit="1"/>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0" fontId="16" fillId="0" borderId="3" xfId="0" applyFont="1" applyBorder="1" applyAlignment="1">
      <alignment horizontal="center" vertical="center" shrinkToFit="1"/>
    </xf>
    <xf numFmtId="0" fontId="40" fillId="0" borderId="8" xfId="0" applyFont="1" applyBorder="1" applyAlignment="1">
      <alignment horizontal="center" vertical="center" shrinkToFit="1"/>
    </xf>
    <xf numFmtId="0" fontId="40" fillId="0" borderId="7" xfId="0" applyFont="1" applyBorder="1" applyAlignment="1">
      <alignment horizontal="center" vertical="center" shrinkToFit="1"/>
    </xf>
    <xf numFmtId="0" fontId="15" fillId="0" borderId="175" xfId="0" applyFont="1" applyBorder="1" applyAlignment="1">
      <alignment horizontal="center" vertical="center"/>
    </xf>
    <xf numFmtId="0" fontId="41" fillId="0" borderId="175" xfId="0" applyFont="1" applyBorder="1" applyAlignment="1">
      <alignment horizontal="left" vertical="center"/>
    </xf>
    <xf numFmtId="0" fontId="79" fillId="8" borderId="175" xfId="0" applyFont="1" applyFill="1" applyBorder="1" applyAlignment="1">
      <alignment horizontal="center" vertical="center"/>
    </xf>
    <xf numFmtId="0" fontId="41" fillId="0" borderId="0" xfId="0" applyFont="1" applyBorder="1" applyAlignment="1">
      <alignment horizontal="left" vertical="center"/>
    </xf>
    <xf numFmtId="0" fontId="15" fillId="0" borderId="0" xfId="0" applyFont="1" applyBorder="1" applyAlignment="1">
      <alignment horizontal="center" vertical="center"/>
    </xf>
    <xf numFmtId="0" fontId="80" fillId="0" borderId="0" xfId="0" applyFont="1" applyBorder="1" applyAlignment="1">
      <alignment horizontal="left" vertical="center"/>
    </xf>
  </cellXfs>
  <cellStyles count="1">
    <cellStyle name="標準" xfId="0" builtinId="0"/>
  </cellStyles>
  <dxfs count="1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b/>
        <i val="0"/>
        <color rgb="FFFF0000"/>
      </font>
      <border>
        <left style="dashed">
          <color theme="5"/>
        </left>
        <right style="dashed">
          <color theme="5"/>
        </right>
        <top style="dashed">
          <color theme="5"/>
        </top>
        <bottom style="dashed">
          <color theme="5"/>
        </bottom>
        <vertical/>
        <horizontal/>
      </border>
    </dxf>
    <dxf>
      <font>
        <color rgb="FF9C5700"/>
      </font>
      <fill>
        <patternFill>
          <bgColor rgb="FFFFEB9C"/>
        </patternFill>
      </fill>
    </dxf>
    <dxf>
      <font>
        <color rgb="FF9C5700"/>
      </font>
      <fill>
        <patternFill>
          <bgColor rgb="FFFFEB9C"/>
        </patternFill>
      </fill>
    </dxf>
    <dxf>
      <font>
        <color theme="1"/>
      </font>
      <fill>
        <patternFill>
          <bgColor theme="7" tint="0.59996337778862885"/>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6600CC"/>
      <color rgb="FF9933FF"/>
      <color rgb="FFFF0505"/>
      <color rgb="FF0000FF"/>
      <color rgb="FFFF3333"/>
      <color rgb="FF460000"/>
      <color rgb="FF00003A"/>
      <color rgb="FFEFF6EA"/>
      <color rgb="FFFBFDF9"/>
      <color rgb="FFFBF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8BD21D40-EC42-11CE-9E0D-00AA006002F3}" ax:persistence="persistStreamInit" r:id="rId1"/>
</file>

<file path=xl/activeX/activeX16.xml><?xml version="1.0" encoding="utf-8"?>
<ax:ocx xmlns:ax="http://schemas.microsoft.com/office/2006/activeX" xmlns:r="http://schemas.openxmlformats.org/officeDocument/2006/relationships" ax:classid="{8BD21D40-EC42-11CE-9E0D-00AA006002F3}" ax:persistence="persistStreamInit" r:id="rId1"/>
</file>

<file path=xl/activeX/activeX17.xml><?xml version="1.0" encoding="utf-8"?>
<ax:ocx xmlns:ax="http://schemas.microsoft.com/office/2006/activeX" xmlns:r="http://schemas.openxmlformats.org/officeDocument/2006/relationships" ax:classid="{8BD21D40-EC42-11CE-9E0D-00AA006002F3}" ax:persistence="persistStreamInit" r:id="rId1"/>
</file>

<file path=xl/activeX/activeX18.xml><?xml version="1.0" encoding="utf-8"?>
<ax:ocx xmlns:ax="http://schemas.microsoft.com/office/2006/activeX" xmlns:r="http://schemas.openxmlformats.org/officeDocument/2006/relationships" ax:classid="{8BD21D40-EC42-11CE-9E0D-00AA006002F3}" ax:persistence="persistStreamInit" r:id="rId1"/>
</file>

<file path=xl/activeX/activeX19.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40-EC42-11CE-9E0D-00AA006002F3}" ax:persistence="persistStreamInit" r:id="rId1"/>
</file>

<file path=xl/activeX/activeX21.xml><?xml version="1.0" encoding="utf-8"?>
<ax:ocx xmlns:ax="http://schemas.microsoft.com/office/2006/activeX" xmlns:r="http://schemas.openxmlformats.org/officeDocument/2006/relationships" ax:classid="{8BD21D40-EC42-11CE-9E0D-00AA006002F3}" ax:persistence="persistStreamInit" r:id="rId1"/>
</file>

<file path=xl/activeX/activeX22.xml><?xml version="1.0" encoding="utf-8"?>
<ax:ocx xmlns:ax="http://schemas.microsoft.com/office/2006/activeX" xmlns:r="http://schemas.openxmlformats.org/officeDocument/2006/relationships" ax:classid="{8BD21D40-EC42-11CE-9E0D-00AA006002F3}" ax:persistence="persistStreamInit" r:id="rId1"/>
</file>

<file path=xl/activeX/activeX23.xml><?xml version="1.0" encoding="utf-8"?>
<ax:ocx xmlns:ax="http://schemas.microsoft.com/office/2006/activeX" xmlns:r="http://schemas.openxmlformats.org/officeDocument/2006/relationships" ax:classid="{8BD21D40-EC42-11CE-9E0D-00AA006002F3}" ax:persistence="persistStreamInit" r:id="rId1"/>
</file>

<file path=xl/activeX/activeX24.xml><?xml version="1.0" encoding="utf-8"?>
<ax:ocx xmlns:ax="http://schemas.microsoft.com/office/2006/activeX" xmlns:r="http://schemas.openxmlformats.org/officeDocument/2006/relationships" ax:classid="{8BD21D40-EC42-11CE-9E0D-00AA006002F3}" ax:persistence="persistStreamInit" r:id="rId1"/>
</file>

<file path=xl/activeX/activeX25.xml><?xml version="1.0" encoding="utf-8"?>
<ax:ocx xmlns:ax="http://schemas.microsoft.com/office/2006/activeX" xmlns:r="http://schemas.openxmlformats.org/officeDocument/2006/relationships" ax:classid="{8BD21D40-EC42-11CE-9E0D-00AA006002F3}" ax:persistence="persistStreamInit" r:id="rId1"/>
</file>

<file path=xl/activeX/activeX26.xml><?xml version="1.0" encoding="utf-8"?>
<ax:ocx xmlns:ax="http://schemas.microsoft.com/office/2006/activeX" xmlns:r="http://schemas.openxmlformats.org/officeDocument/2006/relationships" ax:classid="{8BD21D40-EC42-11CE-9E0D-00AA006002F3}" ax:persistence="persistStreamInit" r:id="rId1"/>
</file>

<file path=xl/activeX/activeX27.xml><?xml version="1.0" encoding="utf-8"?>
<ax:ocx xmlns:ax="http://schemas.microsoft.com/office/2006/activeX" xmlns:r="http://schemas.openxmlformats.org/officeDocument/2006/relationships" ax:classid="{8BD21D40-EC42-11CE-9E0D-00AA006002F3}" ax:persistence="persistStreamInit" r:id="rId1"/>
</file>

<file path=xl/activeX/activeX28.xml><?xml version="1.0" encoding="utf-8"?>
<ax:ocx xmlns:ax="http://schemas.microsoft.com/office/2006/activeX" xmlns:r="http://schemas.openxmlformats.org/officeDocument/2006/relationships" ax:classid="{8BD21D4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9.emf"/></Relationships>
</file>

<file path=xl/drawings/_rels/drawing3.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2.emf"/><Relationship Id="rId1" Type="http://schemas.openxmlformats.org/officeDocument/2006/relationships/image" Target="../media/image13.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image" Target="../media/image12.emf"/><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2</xdr:col>
      <xdr:colOff>235473</xdr:colOff>
      <xdr:row>10</xdr:row>
      <xdr:rowOff>66402</xdr:rowOff>
    </xdr:from>
    <xdr:to>
      <xdr:col>10</xdr:col>
      <xdr:colOff>120015</xdr:colOff>
      <xdr:row>19</xdr:row>
      <xdr:rowOff>50005</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682" t="32947" r="34628" b="30063"/>
        <a:stretch/>
      </xdr:blipFill>
      <xdr:spPr>
        <a:xfrm>
          <a:off x="635523" y="2495277"/>
          <a:ext cx="5431902" cy="1755253"/>
        </a:xfrm>
        <a:prstGeom prst="rect">
          <a:avLst/>
        </a:prstGeom>
        <a:ln w="6350">
          <a:solidFill>
            <a:schemeClr val="bg1">
              <a:lumMod val="75000"/>
            </a:schemeClr>
          </a:solidFill>
        </a:ln>
      </xdr:spPr>
    </xdr:pic>
    <xdr:clientData/>
  </xdr:twoCellAnchor>
  <xdr:twoCellAnchor>
    <xdr:from>
      <xdr:col>5</xdr:col>
      <xdr:colOff>666751</xdr:colOff>
      <xdr:row>43</xdr:row>
      <xdr:rowOff>61483</xdr:rowOff>
    </xdr:from>
    <xdr:to>
      <xdr:col>10</xdr:col>
      <xdr:colOff>619125</xdr:colOff>
      <xdr:row>55</xdr:row>
      <xdr:rowOff>0</xdr:rowOff>
    </xdr:to>
    <xdr:grpSp>
      <xdr:nvGrpSpPr>
        <xdr:cNvPr id="19" name="グループ化 18">
          <a:extLst>
            <a:ext uri="{FF2B5EF4-FFF2-40B4-BE49-F238E27FC236}">
              <a16:creationId xmlns:a16="http://schemas.microsoft.com/office/drawing/2014/main" id="{00000000-0008-0000-0000-000013000000}"/>
            </a:ext>
          </a:extLst>
        </xdr:cNvPr>
        <xdr:cNvGrpSpPr/>
      </xdr:nvGrpSpPr>
      <xdr:grpSpPr>
        <a:xfrm>
          <a:off x="2861311" y="10424683"/>
          <a:ext cx="3122294" cy="2224517"/>
          <a:chOff x="2581276" y="5195458"/>
          <a:chExt cx="3381374" cy="2226122"/>
        </a:xfrm>
      </xdr:grpSpPr>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2"/>
          <a:srcRect l="1737" t="25697" r="50310" b="34291"/>
          <a:stretch/>
        </xdr:blipFill>
        <xdr:spPr>
          <a:xfrm>
            <a:off x="2581276" y="5195458"/>
            <a:ext cx="3333749" cy="2226122"/>
          </a:xfrm>
          <a:prstGeom prst="rect">
            <a:avLst/>
          </a:prstGeom>
          <a:ln>
            <a:solidFill>
              <a:schemeClr val="bg1">
                <a:lumMod val="75000"/>
              </a:schemeClr>
            </a:solidFill>
          </a:ln>
        </xdr:spPr>
      </xdr:pic>
      <xdr:sp macro="" textlink="">
        <xdr:nvSpPr>
          <xdr:cNvPr id="18" name="四角形: 角を丸くする 17">
            <a:extLst>
              <a:ext uri="{FF2B5EF4-FFF2-40B4-BE49-F238E27FC236}">
                <a16:creationId xmlns:a16="http://schemas.microsoft.com/office/drawing/2014/main" id="{00000000-0008-0000-0000-000012000000}"/>
              </a:ext>
            </a:extLst>
          </xdr:cNvPr>
          <xdr:cNvSpPr/>
        </xdr:nvSpPr>
        <xdr:spPr>
          <a:xfrm>
            <a:off x="3505200" y="5514974"/>
            <a:ext cx="2457450" cy="143827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5</xdr:col>
      <xdr:colOff>190500</xdr:colOff>
      <xdr:row>57</xdr:row>
      <xdr:rowOff>28574</xdr:rowOff>
    </xdr:from>
    <xdr:to>
      <xdr:col>10</xdr:col>
      <xdr:colOff>526657</xdr:colOff>
      <xdr:row>70</xdr:row>
      <xdr:rowOff>171449</xdr:rowOff>
    </xdr:to>
    <xdr:pic>
      <xdr:nvPicPr>
        <xdr:cNvPr id="20" name="図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3"/>
        <a:stretch>
          <a:fillRect/>
        </a:stretch>
      </xdr:blipFill>
      <xdr:spPr>
        <a:xfrm>
          <a:off x="2647950" y="13792199"/>
          <a:ext cx="3803257" cy="2600325"/>
        </a:xfrm>
        <a:prstGeom prst="rect">
          <a:avLst/>
        </a:prstGeom>
      </xdr:spPr>
    </xdr:pic>
    <xdr:clientData/>
  </xdr:twoCellAnchor>
  <xdr:twoCellAnchor editAs="oneCell">
    <xdr:from>
      <xdr:col>7</xdr:col>
      <xdr:colOff>297517</xdr:colOff>
      <xdr:row>23</xdr:row>
      <xdr:rowOff>34739</xdr:rowOff>
    </xdr:from>
    <xdr:to>
      <xdr:col>9</xdr:col>
      <xdr:colOff>495301</xdr:colOff>
      <xdr:row>33</xdr:row>
      <xdr:rowOff>68683</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4"/>
        <a:stretch>
          <a:fillRect/>
        </a:stretch>
      </xdr:blipFill>
      <xdr:spPr>
        <a:xfrm>
          <a:off x="3787477" y="5330639"/>
          <a:ext cx="1447464" cy="1938944"/>
        </a:xfrm>
        <a:prstGeom prst="rect">
          <a:avLst/>
        </a:prstGeom>
      </xdr:spPr>
    </xdr:pic>
    <xdr:clientData/>
  </xdr:twoCellAnchor>
  <xdr:twoCellAnchor editAs="oneCell">
    <xdr:from>
      <xdr:col>5</xdr:col>
      <xdr:colOff>243295</xdr:colOff>
      <xdr:row>75</xdr:row>
      <xdr:rowOff>42455</xdr:rowOff>
    </xdr:from>
    <xdr:to>
      <xdr:col>10</xdr:col>
      <xdr:colOff>434340</xdr:colOff>
      <xdr:row>87</xdr:row>
      <xdr:rowOff>144054</xdr:rowOff>
    </xdr:to>
    <xdr:pic>
      <xdr:nvPicPr>
        <xdr:cNvPr id="26" name="図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5"/>
        <a:stretch>
          <a:fillRect/>
        </a:stretch>
      </xdr:blipFill>
      <xdr:spPr>
        <a:xfrm>
          <a:off x="2483575" y="17149355"/>
          <a:ext cx="3315245" cy="2387599"/>
        </a:xfrm>
        <a:prstGeom prst="rect">
          <a:avLst/>
        </a:prstGeom>
      </xdr:spPr>
    </xdr:pic>
    <xdr:clientData/>
  </xdr:twoCellAnchor>
  <xdr:twoCellAnchor editAs="oneCell">
    <xdr:from>
      <xdr:col>5</xdr:col>
      <xdr:colOff>34818</xdr:colOff>
      <xdr:row>90</xdr:row>
      <xdr:rowOff>22412</xdr:rowOff>
    </xdr:from>
    <xdr:to>
      <xdr:col>10</xdr:col>
      <xdr:colOff>320489</xdr:colOff>
      <xdr:row>102</xdr:row>
      <xdr:rowOff>133477</xdr:rowOff>
    </xdr:to>
    <xdr:pic>
      <xdr:nvPicPr>
        <xdr:cNvPr id="3" name="図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6"/>
        <a:srcRect l="1797" t="23050" r="39348" b="29983"/>
        <a:stretch/>
      </xdr:blipFill>
      <xdr:spPr>
        <a:xfrm>
          <a:off x="2488906" y="21784236"/>
          <a:ext cx="3741565" cy="2397065"/>
        </a:xfrm>
        <a:prstGeom prst="rect">
          <a:avLst/>
        </a:prstGeom>
      </xdr:spPr>
    </xdr:pic>
    <xdr:clientData/>
  </xdr:twoCellAnchor>
  <xdr:twoCellAnchor editAs="oneCell">
    <xdr:from>
      <xdr:col>5</xdr:col>
      <xdr:colOff>26628</xdr:colOff>
      <xdr:row>105</xdr:row>
      <xdr:rowOff>104775</xdr:rowOff>
    </xdr:from>
    <xdr:to>
      <xdr:col>10</xdr:col>
      <xdr:colOff>581025</xdr:colOff>
      <xdr:row>113</xdr:row>
      <xdr:rowOff>161281</xdr:rowOff>
    </xdr:to>
    <xdr:pic>
      <xdr:nvPicPr>
        <xdr:cNvPr id="27" name="図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7"/>
        <a:srcRect l="6643" b="36765"/>
        <a:stretch/>
      </xdr:blipFill>
      <xdr:spPr>
        <a:xfrm>
          <a:off x="2484078" y="24374475"/>
          <a:ext cx="4059597" cy="1580506"/>
        </a:xfrm>
        <a:prstGeom prst="rect">
          <a:avLst/>
        </a:prstGeom>
      </xdr:spPr>
    </xdr:pic>
    <xdr:clientData/>
  </xdr:twoCellAnchor>
  <xdr:twoCellAnchor editAs="oneCell">
    <xdr:from>
      <xdr:col>2</xdr:col>
      <xdr:colOff>67195</xdr:colOff>
      <xdr:row>124</xdr:row>
      <xdr:rowOff>149629</xdr:rowOff>
    </xdr:from>
    <xdr:to>
      <xdr:col>10</xdr:col>
      <xdr:colOff>531376</xdr:colOff>
      <xdr:row>139</xdr:row>
      <xdr:rowOff>91441</xdr:rowOff>
    </xdr:to>
    <xdr:pic>
      <xdr:nvPicPr>
        <xdr:cNvPr id="31" name="図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8"/>
        <a:stretch>
          <a:fillRect/>
        </a:stretch>
      </xdr:blipFill>
      <xdr:spPr>
        <a:xfrm>
          <a:off x="432955" y="27071089"/>
          <a:ext cx="5462901" cy="2646912"/>
        </a:xfrm>
        <a:prstGeom prst="rect">
          <a:avLst/>
        </a:prstGeom>
      </xdr:spPr>
    </xdr:pic>
    <xdr:clientData/>
  </xdr:twoCellAnchor>
  <xdr:twoCellAnchor>
    <xdr:from>
      <xdr:col>2</xdr:col>
      <xdr:colOff>137161</xdr:colOff>
      <xdr:row>79</xdr:row>
      <xdr:rowOff>59327</xdr:rowOff>
    </xdr:from>
    <xdr:to>
      <xdr:col>6</xdr:col>
      <xdr:colOff>60961</xdr:colOff>
      <xdr:row>83</xdr:row>
      <xdr:rowOff>45720</xdr:rowOff>
    </xdr:to>
    <xdr:sp macro="" textlink="">
      <xdr:nvSpPr>
        <xdr:cNvPr id="32" name="吹き出し: 角を丸めた四角形 31">
          <a:extLst>
            <a:ext uri="{FF2B5EF4-FFF2-40B4-BE49-F238E27FC236}">
              <a16:creationId xmlns:a16="http://schemas.microsoft.com/office/drawing/2014/main" id="{00000000-0008-0000-0000-000020000000}"/>
            </a:ext>
          </a:extLst>
        </xdr:cNvPr>
        <xdr:cNvSpPr/>
      </xdr:nvSpPr>
      <xdr:spPr>
        <a:xfrm>
          <a:off x="502921" y="17928227"/>
          <a:ext cx="2423160" cy="748393"/>
        </a:xfrm>
        <a:prstGeom prst="wedgeRoundRectCallout">
          <a:avLst>
            <a:gd name="adj1" fmla="val 98692"/>
            <a:gd name="adj2" fmla="val 61574"/>
            <a:gd name="adj3" fmla="val 16667"/>
          </a:avLst>
        </a:prstGeom>
      </xdr:spPr>
      <xdr:style>
        <a:lnRef idx="1">
          <a:schemeClr val="accent1"/>
        </a:lnRef>
        <a:fillRef idx="2">
          <a:schemeClr val="accent1"/>
        </a:fillRef>
        <a:effectRef idx="1">
          <a:schemeClr val="accent1"/>
        </a:effectRef>
        <a:fontRef idx="minor">
          <a:schemeClr val="dk1"/>
        </a:fontRef>
      </xdr:style>
      <xdr:txBody>
        <a:bodyPr vertOverflow="clip" horzOverflow="clip" rtlCol="0" anchor="ctr"/>
        <a:lstStyle/>
        <a:p>
          <a:pPr algn="ctr"/>
          <a:r>
            <a:rPr kumimoji="1" lang="ja-JP" altLang="en-US" sz="1200" b="1">
              <a:solidFill>
                <a:schemeClr val="tx1">
                  <a:lumMod val="75000"/>
                  <a:lumOff val="25000"/>
                </a:schemeClr>
              </a:solidFill>
              <a:latin typeface="BIZ UDゴシック" panose="020B0400000000000000" pitchFamily="49" charset="-128"/>
              <a:ea typeface="BIZ UDゴシック" panose="020B0400000000000000" pitchFamily="49" charset="-128"/>
            </a:rPr>
            <a:t>職員氏名欄はパソコン入力することができません！</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231321</xdr:colOff>
      <xdr:row>19</xdr:row>
      <xdr:rowOff>27215</xdr:rowOff>
    </xdr:from>
    <xdr:to>
      <xdr:col>8</xdr:col>
      <xdr:colOff>712934</xdr:colOff>
      <xdr:row>38</xdr:row>
      <xdr:rowOff>27214</xdr:rowOff>
    </xdr:to>
    <xdr:pic>
      <xdr:nvPicPr>
        <xdr:cNvPr id="2" name="図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31571" y="5208815"/>
          <a:ext cx="6768113" cy="360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32</xdr:col>
      <xdr:colOff>2</xdr:colOff>
      <xdr:row>42</xdr:row>
      <xdr:rowOff>152400</xdr:rowOff>
    </xdr:from>
    <xdr:to>
      <xdr:col>33</xdr:col>
      <xdr:colOff>95286</xdr:colOff>
      <xdr:row>43</xdr:row>
      <xdr:rowOff>162270</xdr:rowOff>
    </xdr:to>
    <xdr:pic>
      <xdr:nvPicPr>
        <xdr:cNvPr id="2" name="図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886577" y="9753600"/>
          <a:ext cx="295309" cy="288000"/>
        </a:xfrm>
        <a:prstGeom prst="rect">
          <a:avLst/>
        </a:prstGeom>
      </xdr:spPr>
    </xdr:pic>
    <xdr:clientData/>
  </xdr:twoCellAnchor>
  <xdr:twoCellAnchor editAs="oneCell">
    <xdr:from>
      <xdr:col>32</xdr:col>
      <xdr:colOff>1</xdr:colOff>
      <xdr:row>38</xdr:row>
      <xdr:rowOff>104776</xdr:rowOff>
    </xdr:from>
    <xdr:to>
      <xdr:col>33</xdr:col>
      <xdr:colOff>95286</xdr:colOff>
      <xdr:row>38</xdr:row>
      <xdr:rowOff>392776</xdr:rowOff>
    </xdr:to>
    <xdr:pic>
      <xdr:nvPicPr>
        <xdr:cNvPr id="3" name="図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6886576" y="8801101"/>
          <a:ext cx="295310" cy="288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137160</xdr:colOff>
          <xdr:row>27</xdr:row>
          <xdr:rowOff>38100</xdr:rowOff>
        </xdr:from>
        <xdr:to>
          <xdr:col>11</xdr:col>
          <xdr:colOff>99060</xdr:colOff>
          <xdr:row>27</xdr:row>
          <xdr:rowOff>182880</xdr:rowOff>
        </xdr:to>
        <xdr:sp macro="" textlink="">
          <xdr:nvSpPr>
            <xdr:cNvPr id="58378" name="CheckBox5" hidden="1">
              <a:extLst>
                <a:ext uri="{63B3BB69-23CF-44E3-9099-C40C66FF867C}">
                  <a14:compatExt spid="_x0000_s58378"/>
                </a:ext>
                <a:ext uri="{FF2B5EF4-FFF2-40B4-BE49-F238E27FC236}">
                  <a16:creationId xmlns:a16="http://schemas.microsoft.com/office/drawing/2014/main" id="{00000000-0008-0000-0500-00000A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137160</xdr:colOff>
          <xdr:row>28</xdr:row>
          <xdr:rowOff>38100</xdr:rowOff>
        </xdr:from>
        <xdr:to>
          <xdr:col>11</xdr:col>
          <xdr:colOff>99060</xdr:colOff>
          <xdr:row>28</xdr:row>
          <xdr:rowOff>182880</xdr:rowOff>
        </xdr:to>
        <xdr:sp macro="" textlink="">
          <xdr:nvSpPr>
            <xdr:cNvPr id="58379" name="CheckBox6" hidden="1">
              <a:extLst>
                <a:ext uri="{63B3BB69-23CF-44E3-9099-C40C66FF867C}">
                  <a14:compatExt spid="_x0000_s58379"/>
                </a:ext>
                <a:ext uri="{FF2B5EF4-FFF2-40B4-BE49-F238E27FC236}">
                  <a16:creationId xmlns:a16="http://schemas.microsoft.com/office/drawing/2014/main" id="{00000000-0008-0000-0500-00000B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137160</xdr:colOff>
          <xdr:row>29</xdr:row>
          <xdr:rowOff>45720</xdr:rowOff>
        </xdr:from>
        <xdr:to>
          <xdr:col>11</xdr:col>
          <xdr:colOff>99060</xdr:colOff>
          <xdr:row>30</xdr:row>
          <xdr:rowOff>0</xdr:rowOff>
        </xdr:to>
        <xdr:sp macro="" textlink="">
          <xdr:nvSpPr>
            <xdr:cNvPr id="58380" name="CheckBox7" hidden="1">
              <a:extLst>
                <a:ext uri="{63B3BB69-23CF-44E3-9099-C40C66FF867C}">
                  <a14:compatExt spid="_x0000_s58380"/>
                </a:ext>
                <a:ext uri="{FF2B5EF4-FFF2-40B4-BE49-F238E27FC236}">
                  <a16:creationId xmlns:a16="http://schemas.microsoft.com/office/drawing/2014/main" id="{00000000-0008-0000-0500-00000C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137160</xdr:colOff>
          <xdr:row>30</xdr:row>
          <xdr:rowOff>45720</xdr:rowOff>
        </xdr:from>
        <xdr:to>
          <xdr:col>11</xdr:col>
          <xdr:colOff>99060</xdr:colOff>
          <xdr:row>31</xdr:row>
          <xdr:rowOff>0</xdr:rowOff>
        </xdr:to>
        <xdr:sp macro="" textlink="">
          <xdr:nvSpPr>
            <xdr:cNvPr id="58381" name="CheckBox8" hidden="1">
              <a:extLst>
                <a:ext uri="{63B3BB69-23CF-44E3-9099-C40C66FF867C}">
                  <a14:compatExt spid="_x0000_s58381"/>
                </a:ext>
                <a:ext uri="{FF2B5EF4-FFF2-40B4-BE49-F238E27FC236}">
                  <a16:creationId xmlns:a16="http://schemas.microsoft.com/office/drawing/2014/main" id="{00000000-0008-0000-0500-00000D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137160</xdr:colOff>
          <xdr:row>31</xdr:row>
          <xdr:rowOff>45720</xdr:rowOff>
        </xdr:from>
        <xdr:to>
          <xdr:col>11</xdr:col>
          <xdr:colOff>99060</xdr:colOff>
          <xdr:row>32</xdr:row>
          <xdr:rowOff>0</xdr:rowOff>
        </xdr:to>
        <xdr:sp macro="" textlink="">
          <xdr:nvSpPr>
            <xdr:cNvPr id="58382" name="CheckBox9" hidden="1">
              <a:extLst>
                <a:ext uri="{63B3BB69-23CF-44E3-9099-C40C66FF867C}">
                  <a14:compatExt spid="_x0000_s58382"/>
                </a:ext>
                <a:ext uri="{FF2B5EF4-FFF2-40B4-BE49-F238E27FC236}">
                  <a16:creationId xmlns:a16="http://schemas.microsoft.com/office/drawing/2014/main" id="{00000000-0008-0000-0500-00000EE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32</xdr:col>
          <xdr:colOff>38100</xdr:colOff>
          <xdr:row>39</xdr:row>
          <xdr:rowOff>38100</xdr:rowOff>
        </xdr:from>
        <xdr:to>
          <xdr:col>33</xdr:col>
          <xdr:colOff>0</xdr:colOff>
          <xdr:row>39</xdr:row>
          <xdr:rowOff>182880</xdr:rowOff>
        </xdr:to>
        <xdr:sp macro="" textlink="">
          <xdr:nvSpPr>
            <xdr:cNvPr id="192513" name="CheckBox1" hidden="1">
              <a:extLst>
                <a:ext uri="{63B3BB69-23CF-44E3-9099-C40C66FF867C}">
                  <a14:compatExt spid="_x0000_s192513"/>
                </a:ext>
                <a:ext uri="{FF2B5EF4-FFF2-40B4-BE49-F238E27FC236}">
                  <a16:creationId xmlns:a16="http://schemas.microsoft.com/office/drawing/2014/main" id="{00000000-0008-0000-0600-000001F0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53340</xdr:colOff>
          <xdr:row>27</xdr:row>
          <xdr:rowOff>152400</xdr:rowOff>
        </xdr:from>
        <xdr:to>
          <xdr:col>13</xdr:col>
          <xdr:colOff>0</xdr:colOff>
          <xdr:row>27</xdr:row>
          <xdr:rowOff>297180</xdr:rowOff>
        </xdr:to>
        <xdr:sp macro="" textlink="">
          <xdr:nvSpPr>
            <xdr:cNvPr id="189441" name="CheckBox3" hidden="1">
              <a:extLst>
                <a:ext uri="{63B3BB69-23CF-44E3-9099-C40C66FF867C}">
                  <a14:compatExt spid="_x0000_s189441"/>
                </a:ext>
                <a:ext uri="{FF2B5EF4-FFF2-40B4-BE49-F238E27FC236}">
                  <a16:creationId xmlns:a16="http://schemas.microsoft.com/office/drawing/2014/main" id="{00000000-0008-0000-0700-000001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144780</xdr:colOff>
          <xdr:row>27</xdr:row>
          <xdr:rowOff>167640</xdr:rowOff>
        </xdr:from>
        <xdr:to>
          <xdr:col>16</xdr:col>
          <xdr:colOff>106680</xdr:colOff>
          <xdr:row>27</xdr:row>
          <xdr:rowOff>312420</xdr:rowOff>
        </xdr:to>
        <xdr:sp macro="" textlink="">
          <xdr:nvSpPr>
            <xdr:cNvPr id="189442" name="CheckBox4" hidden="1">
              <a:extLst>
                <a:ext uri="{63B3BB69-23CF-44E3-9099-C40C66FF867C}">
                  <a14:compatExt spid="_x0000_s189442"/>
                </a:ext>
                <a:ext uri="{FF2B5EF4-FFF2-40B4-BE49-F238E27FC236}">
                  <a16:creationId xmlns:a16="http://schemas.microsoft.com/office/drawing/2014/main" id="{00000000-0008-0000-0700-000002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xdr:colOff>
          <xdr:row>27</xdr:row>
          <xdr:rowOff>304800</xdr:rowOff>
        </xdr:from>
        <xdr:to>
          <xdr:col>13</xdr:col>
          <xdr:colOff>0</xdr:colOff>
          <xdr:row>27</xdr:row>
          <xdr:rowOff>449580</xdr:rowOff>
        </xdr:to>
        <xdr:sp macro="" textlink="">
          <xdr:nvSpPr>
            <xdr:cNvPr id="189443" name="CheckBox5" hidden="1">
              <a:extLst>
                <a:ext uri="{63B3BB69-23CF-44E3-9099-C40C66FF867C}">
                  <a14:compatExt spid="_x0000_s189443"/>
                </a:ext>
                <a:ext uri="{FF2B5EF4-FFF2-40B4-BE49-F238E27FC236}">
                  <a16:creationId xmlns:a16="http://schemas.microsoft.com/office/drawing/2014/main" id="{00000000-0008-0000-0700-000003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144780</xdr:colOff>
          <xdr:row>27</xdr:row>
          <xdr:rowOff>297180</xdr:rowOff>
        </xdr:from>
        <xdr:to>
          <xdr:col>16</xdr:col>
          <xdr:colOff>106680</xdr:colOff>
          <xdr:row>27</xdr:row>
          <xdr:rowOff>441960</xdr:rowOff>
        </xdr:to>
        <xdr:sp macro="" textlink="">
          <xdr:nvSpPr>
            <xdr:cNvPr id="189444" name="CheckBox6" hidden="1">
              <a:extLst>
                <a:ext uri="{63B3BB69-23CF-44E3-9099-C40C66FF867C}">
                  <a14:compatExt spid="_x0000_s189444"/>
                </a:ext>
                <a:ext uri="{FF2B5EF4-FFF2-40B4-BE49-F238E27FC236}">
                  <a16:creationId xmlns:a16="http://schemas.microsoft.com/office/drawing/2014/main" id="{00000000-0008-0000-0700-000004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68580</xdr:colOff>
          <xdr:row>27</xdr:row>
          <xdr:rowOff>160020</xdr:rowOff>
        </xdr:from>
        <xdr:to>
          <xdr:col>29</xdr:col>
          <xdr:colOff>15240</xdr:colOff>
          <xdr:row>27</xdr:row>
          <xdr:rowOff>297180</xdr:rowOff>
        </xdr:to>
        <xdr:sp macro="" textlink="">
          <xdr:nvSpPr>
            <xdr:cNvPr id="189445" name="CheckBox7" hidden="1">
              <a:extLst>
                <a:ext uri="{63B3BB69-23CF-44E3-9099-C40C66FF867C}">
                  <a14:compatExt spid="_x0000_s189445"/>
                </a:ext>
                <a:ext uri="{FF2B5EF4-FFF2-40B4-BE49-F238E27FC236}">
                  <a16:creationId xmlns:a16="http://schemas.microsoft.com/office/drawing/2014/main" id="{00000000-0008-0000-0700-000005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22860</xdr:colOff>
          <xdr:row>27</xdr:row>
          <xdr:rowOff>160020</xdr:rowOff>
        </xdr:from>
        <xdr:to>
          <xdr:col>31</xdr:col>
          <xdr:colOff>167640</xdr:colOff>
          <xdr:row>27</xdr:row>
          <xdr:rowOff>304800</xdr:rowOff>
        </xdr:to>
        <xdr:sp macro="" textlink="">
          <xdr:nvSpPr>
            <xdr:cNvPr id="189446" name="CheckBox8" hidden="1">
              <a:extLst>
                <a:ext uri="{63B3BB69-23CF-44E3-9099-C40C66FF867C}">
                  <a14:compatExt spid="_x0000_s189446"/>
                </a:ext>
                <a:ext uri="{FF2B5EF4-FFF2-40B4-BE49-F238E27FC236}">
                  <a16:creationId xmlns:a16="http://schemas.microsoft.com/office/drawing/2014/main" id="{00000000-0008-0000-0700-000006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68580</xdr:colOff>
          <xdr:row>27</xdr:row>
          <xdr:rowOff>304800</xdr:rowOff>
        </xdr:from>
        <xdr:to>
          <xdr:col>29</xdr:col>
          <xdr:colOff>15240</xdr:colOff>
          <xdr:row>27</xdr:row>
          <xdr:rowOff>449580</xdr:rowOff>
        </xdr:to>
        <xdr:sp macro="" textlink="">
          <xdr:nvSpPr>
            <xdr:cNvPr id="189447" name="CheckBox9" hidden="1">
              <a:extLst>
                <a:ext uri="{63B3BB69-23CF-44E3-9099-C40C66FF867C}">
                  <a14:compatExt spid="_x0000_s189447"/>
                </a:ext>
                <a:ext uri="{FF2B5EF4-FFF2-40B4-BE49-F238E27FC236}">
                  <a16:creationId xmlns:a16="http://schemas.microsoft.com/office/drawing/2014/main" id="{00000000-0008-0000-0700-000007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22860</xdr:colOff>
          <xdr:row>27</xdr:row>
          <xdr:rowOff>297180</xdr:rowOff>
        </xdr:from>
        <xdr:to>
          <xdr:col>31</xdr:col>
          <xdr:colOff>167640</xdr:colOff>
          <xdr:row>27</xdr:row>
          <xdr:rowOff>441960</xdr:rowOff>
        </xdr:to>
        <xdr:sp macro="" textlink="">
          <xdr:nvSpPr>
            <xdr:cNvPr id="189448" name="CheckBox10" hidden="1">
              <a:extLst>
                <a:ext uri="{63B3BB69-23CF-44E3-9099-C40C66FF867C}">
                  <a14:compatExt spid="_x0000_s189448"/>
                </a:ext>
                <a:ext uri="{FF2B5EF4-FFF2-40B4-BE49-F238E27FC236}">
                  <a16:creationId xmlns:a16="http://schemas.microsoft.com/office/drawing/2014/main" id="{00000000-0008-0000-0700-000008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121920</xdr:rowOff>
        </xdr:from>
        <xdr:to>
          <xdr:col>10</xdr:col>
          <xdr:colOff>30480</xdr:colOff>
          <xdr:row>30</xdr:row>
          <xdr:rowOff>266700</xdr:rowOff>
        </xdr:to>
        <xdr:sp macro="" textlink="">
          <xdr:nvSpPr>
            <xdr:cNvPr id="189449" name="CheckBox11" hidden="1">
              <a:extLst>
                <a:ext uri="{63B3BB69-23CF-44E3-9099-C40C66FF867C}">
                  <a14:compatExt spid="_x0000_s189449"/>
                </a:ext>
                <a:ext uri="{FF2B5EF4-FFF2-40B4-BE49-F238E27FC236}">
                  <a16:creationId xmlns:a16="http://schemas.microsoft.com/office/drawing/2014/main" id="{00000000-0008-0000-0700-000009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274320</xdr:rowOff>
        </xdr:from>
        <xdr:to>
          <xdr:col>10</xdr:col>
          <xdr:colOff>30480</xdr:colOff>
          <xdr:row>30</xdr:row>
          <xdr:rowOff>419100</xdr:rowOff>
        </xdr:to>
        <xdr:sp macro="" textlink="">
          <xdr:nvSpPr>
            <xdr:cNvPr id="189450" name="CheckBox12" hidden="1">
              <a:extLst>
                <a:ext uri="{63B3BB69-23CF-44E3-9099-C40C66FF867C}">
                  <a14:compatExt spid="_x0000_s189450"/>
                </a:ext>
                <a:ext uri="{FF2B5EF4-FFF2-40B4-BE49-F238E27FC236}">
                  <a16:creationId xmlns:a16="http://schemas.microsoft.com/office/drawing/2014/main" id="{00000000-0008-0000-0700-00000A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39</xdr:row>
          <xdr:rowOff>68580</xdr:rowOff>
        </xdr:from>
        <xdr:to>
          <xdr:col>33</xdr:col>
          <xdr:colOff>0</xdr:colOff>
          <xdr:row>40</xdr:row>
          <xdr:rowOff>15240</xdr:rowOff>
        </xdr:to>
        <xdr:sp macro="" textlink="">
          <xdr:nvSpPr>
            <xdr:cNvPr id="189452" name="CheckBox1" hidden="1">
              <a:extLst>
                <a:ext uri="{63B3BB69-23CF-44E3-9099-C40C66FF867C}">
                  <a14:compatExt spid="_x0000_s189452"/>
                </a:ext>
                <a:ext uri="{FF2B5EF4-FFF2-40B4-BE49-F238E27FC236}">
                  <a16:creationId xmlns:a16="http://schemas.microsoft.com/office/drawing/2014/main" id="{00000000-0008-0000-0700-00000CE4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53340</xdr:colOff>
          <xdr:row>27</xdr:row>
          <xdr:rowOff>152400</xdr:rowOff>
        </xdr:from>
        <xdr:to>
          <xdr:col>13</xdr:col>
          <xdr:colOff>0</xdr:colOff>
          <xdr:row>27</xdr:row>
          <xdr:rowOff>297180</xdr:rowOff>
        </xdr:to>
        <xdr:sp macro="" textlink="">
          <xdr:nvSpPr>
            <xdr:cNvPr id="194561" name="CheckBox3" hidden="1">
              <a:extLst>
                <a:ext uri="{63B3BB69-23CF-44E3-9099-C40C66FF867C}">
                  <a14:compatExt spid="_x0000_s194561"/>
                </a:ext>
                <a:ext uri="{FF2B5EF4-FFF2-40B4-BE49-F238E27FC236}">
                  <a16:creationId xmlns:a16="http://schemas.microsoft.com/office/drawing/2014/main" id="{1451B769-66A1-47C8-81C5-6629460582E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144780</xdr:colOff>
          <xdr:row>27</xdr:row>
          <xdr:rowOff>167640</xdr:rowOff>
        </xdr:from>
        <xdr:to>
          <xdr:col>16</xdr:col>
          <xdr:colOff>106680</xdr:colOff>
          <xdr:row>27</xdr:row>
          <xdr:rowOff>312420</xdr:rowOff>
        </xdr:to>
        <xdr:sp macro="" textlink="">
          <xdr:nvSpPr>
            <xdr:cNvPr id="194562" name="CheckBox4" hidden="1">
              <a:extLst>
                <a:ext uri="{63B3BB69-23CF-44E3-9099-C40C66FF867C}">
                  <a14:compatExt spid="_x0000_s194562"/>
                </a:ext>
                <a:ext uri="{FF2B5EF4-FFF2-40B4-BE49-F238E27FC236}">
                  <a16:creationId xmlns:a16="http://schemas.microsoft.com/office/drawing/2014/main" id="{B98F2D25-7A5B-4644-ACEB-DADEB9BB457D}"/>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53340</xdr:colOff>
          <xdr:row>27</xdr:row>
          <xdr:rowOff>304800</xdr:rowOff>
        </xdr:from>
        <xdr:to>
          <xdr:col>13</xdr:col>
          <xdr:colOff>0</xdr:colOff>
          <xdr:row>27</xdr:row>
          <xdr:rowOff>449580</xdr:rowOff>
        </xdr:to>
        <xdr:sp macro="" textlink="">
          <xdr:nvSpPr>
            <xdr:cNvPr id="194563" name="CheckBox5" hidden="1">
              <a:extLst>
                <a:ext uri="{63B3BB69-23CF-44E3-9099-C40C66FF867C}">
                  <a14:compatExt spid="_x0000_s194563"/>
                </a:ext>
                <a:ext uri="{FF2B5EF4-FFF2-40B4-BE49-F238E27FC236}">
                  <a16:creationId xmlns:a16="http://schemas.microsoft.com/office/drawing/2014/main" id="{F07C9EC5-040C-428B-BA4F-A36393FB64B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144780</xdr:colOff>
          <xdr:row>27</xdr:row>
          <xdr:rowOff>297180</xdr:rowOff>
        </xdr:from>
        <xdr:to>
          <xdr:col>16</xdr:col>
          <xdr:colOff>106680</xdr:colOff>
          <xdr:row>27</xdr:row>
          <xdr:rowOff>441960</xdr:rowOff>
        </xdr:to>
        <xdr:sp macro="" textlink="">
          <xdr:nvSpPr>
            <xdr:cNvPr id="194564" name="CheckBox6" hidden="1">
              <a:extLst>
                <a:ext uri="{63B3BB69-23CF-44E3-9099-C40C66FF867C}">
                  <a14:compatExt spid="_x0000_s194564"/>
                </a:ext>
                <a:ext uri="{FF2B5EF4-FFF2-40B4-BE49-F238E27FC236}">
                  <a16:creationId xmlns:a16="http://schemas.microsoft.com/office/drawing/2014/main" id="{0483F8A5-8C94-4E6B-84B4-4E07A5CC0BD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68580</xdr:colOff>
          <xdr:row>27</xdr:row>
          <xdr:rowOff>160020</xdr:rowOff>
        </xdr:from>
        <xdr:to>
          <xdr:col>29</xdr:col>
          <xdr:colOff>15240</xdr:colOff>
          <xdr:row>27</xdr:row>
          <xdr:rowOff>297180</xdr:rowOff>
        </xdr:to>
        <xdr:sp macro="" textlink="">
          <xdr:nvSpPr>
            <xdr:cNvPr id="194565" name="CheckBox7" hidden="1">
              <a:extLst>
                <a:ext uri="{63B3BB69-23CF-44E3-9099-C40C66FF867C}">
                  <a14:compatExt spid="_x0000_s194565"/>
                </a:ext>
                <a:ext uri="{FF2B5EF4-FFF2-40B4-BE49-F238E27FC236}">
                  <a16:creationId xmlns:a16="http://schemas.microsoft.com/office/drawing/2014/main" id="{CBE2B8A1-983B-4197-B242-A6F9B3A13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22860</xdr:colOff>
          <xdr:row>27</xdr:row>
          <xdr:rowOff>160020</xdr:rowOff>
        </xdr:from>
        <xdr:to>
          <xdr:col>31</xdr:col>
          <xdr:colOff>167640</xdr:colOff>
          <xdr:row>27</xdr:row>
          <xdr:rowOff>304800</xdr:rowOff>
        </xdr:to>
        <xdr:sp macro="" textlink="">
          <xdr:nvSpPr>
            <xdr:cNvPr id="194566" name="CheckBox8" hidden="1">
              <a:extLst>
                <a:ext uri="{63B3BB69-23CF-44E3-9099-C40C66FF867C}">
                  <a14:compatExt spid="_x0000_s194566"/>
                </a:ext>
                <a:ext uri="{FF2B5EF4-FFF2-40B4-BE49-F238E27FC236}">
                  <a16:creationId xmlns:a16="http://schemas.microsoft.com/office/drawing/2014/main" id="{B5E39B48-8F73-4A0D-B1EF-E6BA38736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68580</xdr:colOff>
          <xdr:row>27</xdr:row>
          <xdr:rowOff>304800</xdr:rowOff>
        </xdr:from>
        <xdr:to>
          <xdr:col>29</xdr:col>
          <xdr:colOff>15240</xdr:colOff>
          <xdr:row>27</xdr:row>
          <xdr:rowOff>449580</xdr:rowOff>
        </xdr:to>
        <xdr:sp macro="" textlink="">
          <xdr:nvSpPr>
            <xdr:cNvPr id="194567" name="CheckBox9" hidden="1">
              <a:extLst>
                <a:ext uri="{63B3BB69-23CF-44E3-9099-C40C66FF867C}">
                  <a14:compatExt spid="_x0000_s194567"/>
                </a:ext>
                <a:ext uri="{FF2B5EF4-FFF2-40B4-BE49-F238E27FC236}">
                  <a16:creationId xmlns:a16="http://schemas.microsoft.com/office/drawing/2014/main" id="{3B5D815E-0EFE-494A-9CED-BA6DCA38F6B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22860</xdr:colOff>
          <xdr:row>27</xdr:row>
          <xdr:rowOff>297180</xdr:rowOff>
        </xdr:from>
        <xdr:to>
          <xdr:col>31</xdr:col>
          <xdr:colOff>167640</xdr:colOff>
          <xdr:row>27</xdr:row>
          <xdr:rowOff>441960</xdr:rowOff>
        </xdr:to>
        <xdr:sp macro="" textlink="">
          <xdr:nvSpPr>
            <xdr:cNvPr id="194568" name="CheckBox10" hidden="1">
              <a:extLst>
                <a:ext uri="{63B3BB69-23CF-44E3-9099-C40C66FF867C}">
                  <a14:compatExt spid="_x0000_s194568"/>
                </a:ext>
                <a:ext uri="{FF2B5EF4-FFF2-40B4-BE49-F238E27FC236}">
                  <a16:creationId xmlns:a16="http://schemas.microsoft.com/office/drawing/2014/main" id="{A0E74325-D385-4EE6-B8CD-39D2952C9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121920</xdr:rowOff>
        </xdr:from>
        <xdr:to>
          <xdr:col>10</xdr:col>
          <xdr:colOff>30480</xdr:colOff>
          <xdr:row>30</xdr:row>
          <xdr:rowOff>266700</xdr:rowOff>
        </xdr:to>
        <xdr:sp macro="" textlink="">
          <xdr:nvSpPr>
            <xdr:cNvPr id="194569" name="CheckBox11" hidden="1">
              <a:extLst>
                <a:ext uri="{63B3BB69-23CF-44E3-9099-C40C66FF867C}">
                  <a14:compatExt spid="_x0000_s194569"/>
                </a:ext>
                <a:ext uri="{FF2B5EF4-FFF2-40B4-BE49-F238E27FC236}">
                  <a16:creationId xmlns:a16="http://schemas.microsoft.com/office/drawing/2014/main" id="{2FFB833D-34B7-40D1-A7B6-8B54B09371FE}"/>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68580</xdr:colOff>
          <xdr:row>30</xdr:row>
          <xdr:rowOff>274320</xdr:rowOff>
        </xdr:from>
        <xdr:to>
          <xdr:col>10</xdr:col>
          <xdr:colOff>30480</xdr:colOff>
          <xdr:row>30</xdr:row>
          <xdr:rowOff>419100</xdr:rowOff>
        </xdr:to>
        <xdr:sp macro="" textlink="">
          <xdr:nvSpPr>
            <xdr:cNvPr id="194570" name="CheckBox12" hidden="1">
              <a:extLst>
                <a:ext uri="{63B3BB69-23CF-44E3-9099-C40C66FF867C}">
                  <a14:compatExt spid="_x0000_s194570"/>
                </a:ext>
                <a:ext uri="{FF2B5EF4-FFF2-40B4-BE49-F238E27FC236}">
                  <a16:creationId xmlns:a16="http://schemas.microsoft.com/office/drawing/2014/main" id="{86370A3E-0F06-4CC9-BC8C-CF717BE4A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38100</xdr:colOff>
          <xdr:row>39</xdr:row>
          <xdr:rowOff>68580</xdr:rowOff>
        </xdr:from>
        <xdr:to>
          <xdr:col>33</xdr:col>
          <xdr:colOff>0</xdr:colOff>
          <xdr:row>40</xdr:row>
          <xdr:rowOff>15240</xdr:rowOff>
        </xdr:to>
        <xdr:sp macro="" textlink="">
          <xdr:nvSpPr>
            <xdr:cNvPr id="194571" name="CheckBox1" hidden="1">
              <a:extLst>
                <a:ext uri="{63B3BB69-23CF-44E3-9099-C40C66FF867C}">
                  <a14:compatExt spid="_x0000_s194571"/>
                </a:ext>
                <a:ext uri="{FF2B5EF4-FFF2-40B4-BE49-F238E27FC236}">
                  <a16:creationId xmlns:a16="http://schemas.microsoft.com/office/drawing/2014/main" id="{FFECF553-5F88-4E3C-B8DE-7E2878F98EF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gacy1.4/Desktop/tool2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はじめに・使い方"/>
      <sheetName val="基礎情報"/>
      <sheetName val="加入-入力フォーム"/>
      <sheetName val="第9号-加入届"/>
      <sheetName val="退職-入力フォーム"/>
      <sheetName val="第13号-退職届"/>
      <sheetName val="様式第1号-年金・一時金請求書"/>
      <sheetName val="職種コード"/>
    </sheetNames>
    <sheetDataSet>
      <sheetData sheetId="0"/>
      <sheetData sheetId="1">
        <row r="4">
          <cell r="G4" t="str">
            <v>施設番号</v>
          </cell>
        </row>
      </sheetData>
      <sheetData sheetId="2"/>
      <sheetData sheetId="3">
        <row r="8">
          <cell r="F8" t="str">
            <v/>
          </cell>
          <cell r="G8" t="str">
            <v/>
          </cell>
          <cell r="H8" t="str">
            <v/>
          </cell>
          <cell r="I8" t="str">
            <v/>
          </cell>
          <cell r="M8" t="str">
            <v>【エラー！】基礎情報を登録してください</v>
          </cell>
        </row>
        <row r="9">
          <cell r="M9" t="str">
            <v>　</v>
          </cell>
        </row>
        <row r="10">
          <cell r="F10">
            <v>0</v>
          </cell>
          <cell r="G10">
            <v>0</v>
          </cell>
          <cell r="M10" t="str">
            <v/>
          </cell>
        </row>
        <row r="11">
          <cell r="G11">
            <v>0</v>
          </cell>
        </row>
        <row r="12">
          <cell r="G12">
            <v>0</v>
          </cell>
          <cell r="V12">
            <v>0</v>
          </cell>
          <cell r="X12">
            <v>0</v>
          </cell>
          <cell r="AC12">
            <v>0</v>
          </cell>
          <cell r="AF12">
            <v>0</v>
          </cell>
        </row>
        <row r="14">
          <cell r="L14">
            <v>0</v>
          </cell>
          <cell r="Q14">
            <v>0</v>
          </cell>
          <cell r="T14">
            <v>0</v>
          </cell>
        </row>
        <row r="16">
          <cell r="I16">
            <v>0</v>
          </cell>
        </row>
        <row r="18">
          <cell r="L18">
            <v>0</v>
          </cell>
          <cell r="Q18">
            <v>0</v>
          </cell>
          <cell r="T18">
            <v>0</v>
          </cell>
        </row>
        <row r="23">
          <cell r="L23" t="str">
            <v/>
          </cell>
          <cell r="Q23" t="str">
            <v/>
          </cell>
          <cell r="T23" t="str">
            <v/>
          </cell>
        </row>
        <row r="25">
          <cell r="I25" t="str">
            <v/>
          </cell>
          <cell r="J25" t="str">
            <v/>
          </cell>
          <cell r="K25" t="str">
            <v/>
          </cell>
          <cell r="L25" t="str">
            <v/>
          </cell>
          <cell r="M25" t="str">
            <v/>
          </cell>
          <cell r="N25" t="str">
            <v/>
          </cell>
          <cell r="O25" t="str">
            <v/>
          </cell>
        </row>
        <row r="27">
          <cell r="K27">
            <v>0</v>
          </cell>
          <cell r="U27" t="e">
            <v>#VALUE!</v>
          </cell>
          <cell r="V27" t="e">
            <v>#VALUE!</v>
          </cell>
        </row>
        <row r="29">
          <cell r="I29">
            <v>0</v>
          </cell>
        </row>
        <row r="31">
          <cell r="I31">
            <v>0</v>
          </cell>
        </row>
      </sheetData>
      <sheetData sheetId="4"/>
      <sheetData sheetId="5">
        <row r="11">
          <cell r="B11" t="str">
            <v/>
          </cell>
          <cell r="C11" t="str">
            <v/>
          </cell>
          <cell r="D11" t="str">
            <v/>
          </cell>
          <cell r="E11" t="str">
            <v/>
          </cell>
          <cell r="F11">
            <v>0</v>
          </cell>
          <cell r="G11">
            <v>0</v>
          </cell>
        </row>
        <row r="12">
          <cell r="H12" t="str">
            <v>【エラー！】基礎情報を登録してください</v>
          </cell>
        </row>
        <row r="13">
          <cell r="H13" t="str">
            <v>　</v>
          </cell>
        </row>
        <row r="14">
          <cell r="H14" t="str">
            <v>〒</v>
          </cell>
        </row>
        <row r="15">
          <cell r="H15">
            <v>0</v>
          </cell>
        </row>
        <row r="16">
          <cell r="H16" t="str">
            <v/>
          </cell>
        </row>
        <row r="19">
          <cell r="B19">
            <v>0</v>
          </cell>
          <cell r="C19">
            <v>0</v>
          </cell>
          <cell r="D19">
            <v>0</v>
          </cell>
          <cell r="E19">
            <v>0</v>
          </cell>
          <cell r="F19">
            <v>0</v>
          </cell>
          <cell r="G19">
            <v>0</v>
          </cell>
          <cell r="H19">
            <v>0</v>
          </cell>
          <cell r="K19">
            <v>0</v>
          </cell>
          <cell r="X19">
            <v>0</v>
          </cell>
          <cell r="AC19">
            <v>0</v>
          </cell>
          <cell r="AF19">
            <v>0</v>
          </cell>
        </row>
        <row r="20">
          <cell r="K20">
            <v>0</v>
          </cell>
        </row>
        <row r="22">
          <cell r="B22">
            <v>0</v>
          </cell>
          <cell r="K22">
            <v>0</v>
          </cell>
          <cell r="P22">
            <v>0</v>
          </cell>
          <cell r="S22">
            <v>0</v>
          </cell>
          <cell r="X22" t="str">
            <v/>
          </cell>
        </row>
        <row r="23">
          <cell r="X23" t="str">
            <v/>
          </cell>
        </row>
      </sheetData>
      <sheetData sheetId="6">
        <row r="10">
          <cell r="H10">
            <v>0</v>
          </cell>
        </row>
        <row r="12">
          <cell r="H12" t="str">
            <v>【エラー！】基礎情報を登録してください</v>
          </cell>
        </row>
        <row r="13">
          <cell r="H13" t="str">
            <v>　</v>
          </cell>
        </row>
        <row r="14">
          <cell r="I14">
            <v>0</v>
          </cell>
        </row>
        <row r="15">
          <cell r="H15">
            <v>0</v>
          </cell>
        </row>
        <row r="18">
          <cell r="C18" t="str">
            <v/>
          </cell>
          <cell r="D18" t="str">
            <v/>
          </cell>
          <cell r="E18" t="str">
            <v/>
          </cell>
          <cell r="F18" t="str">
            <v/>
          </cell>
          <cell r="G18">
            <v>0</v>
          </cell>
          <cell r="H18">
            <v>0</v>
          </cell>
          <cell r="I18" t="str">
            <v/>
          </cell>
          <cell r="X18">
            <v>0</v>
          </cell>
          <cell r="AC18">
            <v>0</v>
          </cell>
          <cell r="AF18">
            <v>0</v>
          </cell>
        </row>
        <row r="20">
          <cell r="C20">
            <v>0</v>
          </cell>
          <cell r="D20">
            <v>0</v>
          </cell>
          <cell r="E20">
            <v>0</v>
          </cell>
          <cell r="F20">
            <v>0</v>
          </cell>
          <cell r="G20">
            <v>0</v>
          </cell>
          <cell r="H20">
            <v>0</v>
          </cell>
          <cell r="I20">
            <v>0</v>
          </cell>
          <cell r="K20">
            <v>0</v>
          </cell>
          <cell r="AA20" t="str">
            <v/>
          </cell>
        </row>
        <row r="21">
          <cell r="K21">
            <v>0</v>
          </cell>
          <cell r="AA21" t="str">
            <v/>
          </cell>
        </row>
        <row r="23">
          <cell r="C23">
            <v>0</v>
          </cell>
          <cell r="I23">
            <v>0</v>
          </cell>
          <cell r="M23">
            <v>0</v>
          </cell>
          <cell r="P23">
            <v>0</v>
          </cell>
          <cell r="U23">
            <v>0</v>
          </cell>
          <cell r="Y23">
            <v>0</v>
          </cell>
          <cell r="AB23">
            <v>0</v>
          </cell>
          <cell r="AE23">
            <v>0</v>
          </cell>
        </row>
        <row r="26">
          <cell r="D26" t="str">
            <v/>
          </cell>
          <cell r="S26" t="str">
            <v/>
          </cell>
        </row>
        <row r="27">
          <cell r="D27" t="str">
            <v/>
          </cell>
        </row>
        <row r="29">
          <cell r="C29">
            <v>0</v>
          </cell>
          <cell r="T29">
            <v>0</v>
          </cell>
        </row>
        <row r="31">
          <cell r="T31">
            <v>0</v>
          </cell>
        </row>
        <row r="32">
          <cell r="C32">
            <v>0</v>
          </cell>
          <cell r="D32">
            <v>0</v>
          </cell>
          <cell r="E32">
            <v>0</v>
          </cell>
          <cell r="F32">
            <v>0</v>
          </cell>
          <cell r="G32">
            <v>0</v>
          </cell>
          <cell r="H32">
            <v>0</v>
          </cell>
          <cell r="I32">
            <v>0</v>
          </cell>
          <cell r="J32">
            <v>0</v>
          </cell>
          <cell r="M32">
            <v>0</v>
          </cell>
          <cell r="N32">
            <v>0</v>
          </cell>
          <cell r="O32">
            <v>0</v>
          </cell>
          <cell r="P32">
            <v>0</v>
          </cell>
          <cell r="Q32">
            <v>0</v>
          </cell>
          <cell r="R32">
            <v>0</v>
          </cell>
          <cell r="S32">
            <v>0</v>
          </cell>
          <cell r="T32">
            <v>0</v>
          </cell>
        </row>
        <row r="35">
          <cell r="C35">
            <v>0</v>
          </cell>
        </row>
        <row r="36">
          <cell r="B36">
            <v>0</v>
          </cell>
        </row>
      </sheetData>
      <sheetData sheetId="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4.xml"/><Relationship Id="rId3" Type="http://schemas.openxmlformats.org/officeDocument/2006/relationships/vmlDrawing" Target="../drawings/vmlDrawing1.vml"/><Relationship Id="rId7" Type="http://schemas.openxmlformats.org/officeDocument/2006/relationships/control" Target="../activeX/activeX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ontrol" Target="../activeX/activeX2.xml"/><Relationship Id="rId5" Type="http://schemas.openxmlformats.org/officeDocument/2006/relationships/image" Target="../media/image12.emf"/><Relationship Id="rId4" Type="http://schemas.openxmlformats.org/officeDocument/2006/relationships/control" Target="../activeX/activeX1.xml"/><Relationship Id="rId9" Type="http://schemas.openxmlformats.org/officeDocument/2006/relationships/control" Target="../activeX/activeX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image" Target="../media/image12.emf"/><Relationship Id="rId4" Type="http://schemas.openxmlformats.org/officeDocument/2006/relationships/control" Target="../activeX/activeX6.xml"/></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10.xml"/><Relationship Id="rId13" Type="http://schemas.openxmlformats.org/officeDocument/2006/relationships/image" Target="../media/image14.emf"/><Relationship Id="rId3" Type="http://schemas.openxmlformats.org/officeDocument/2006/relationships/vmlDrawing" Target="../drawings/vmlDrawing3.vml"/><Relationship Id="rId7" Type="http://schemas.openxmlformats.org/officeDocument/2006/relationships/control" Target="../activeX/activeX9.xml"/><Relationship Id="rId12" Type="http://schemas.openxmlformats.org/officeDocument/2006/relationships/control" Target="../activeX/activeX13.xml"/><Relationship Id="rId17" Type="http://schemas.openxmlformats.org/officeDocument/2006/relationships/control" Target="../activeX/activeX17.xml"/><Relationship Id="rId2" Type="http://schemas.openxmlformats.org/officeDocument/2006/relationships/drawing" Target="../drawings/drawing6.xml"/><Relationship Id="rId16" Type="http://schemas.openxmlformats.org/officeDocument/2006/relationships/control" Target="../activeX/activeX16.xml"/><Relationship Id="rId1" Type="http://schemas.openxmlformats.org/officeDocument/2006/relationships/printerSettings" Target="../printerSettings/printerSettings7.bin"/><Relationship Id="rId6" Type="http://schemas.openxmlformats.org/officeDocument/2006/relationships/control" Target="../activeX/activeX8.xml"/><Relationship Id="rId11" Type="http://schemas.openxmlformats.org/officeDocument/2006/relationships/control" Target="../activeX/activeX12.xml"/><Relationship Id="rId5" Type="http://schemas.openxmlformats.org/officeDocument/2006/relationships/image" Target="../media/image12.emf"/><Relationship Id="rId15" Type="http://schemas.openxmlformats.org/officeDocument/2006/relationships/control" Target="../activeX/activeX15.xml"/><Relationship Id="rId10" Type="http://schemas.openxmlformats.org/officeDocument/2006/relationships/image" Target="../media/image13.emf"/><Relationship Id="rId4" Type="http://schemas.openxmlformats.org/officeDocument/2006/relationships/control" Target="../activeX/activeX7.xml"/><Relationship Id="rId9" Type="http://schemas.openxmlformats.org/officeDocument/2006/relationships/control" Target="../activeX/activeX11.xml"/><Relationship Id="rId14" Type="http://schemas.openxmlformats.org/officeDocument/2006/relationships/control" Target="../activeX/activeX14.xml"/></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21.xml"/><Relationship Id="rId13" Type="http://schemas.openxmlformats.org/officeDocument/2006/relationships/image" Target="../media/image14.emf"/><Relationship Id="rId3" Type="http://schemas.openxmlformats.org/officeDocument/2006/relationships/vmlDrawing" Target="../drawings/vmlDrawing4.vml"/><Relationship Id="rId7" Type="http://schemas.openxmlformats.org/officeDocument/2006/relationships/control" Target="../activeX/activeX20.xml"/><Relationship Id="rId12" Type="http://schemas.openxmlformats.org/officeDocument/2006/relationships/control" Target="../activeX/activeX24.xml"/><Relationship Id="rId17" Type="http://schemas.openxmlformats.org/officeDocument/2006/relationships/control" Target="../activeX/activeX28.xml"/><Relationship Id="rId2" Type="http://schemas.openxmlformats.org/officeDocument/2006/relationships/drawing" Target="../drawings/drawing7.xml"/><Relationship Id="rId16" Type="http://schemas.openxmlformats.org/officeDocument/2006/relationships/control" Target="../activeX/activeX27.xml"/><Relationship Id="rId1" Type="http://schemas.openxmlformats.org/officeDocument/2006/relationships/printerSettings" Target="../printerSettings/printerSettings8.bin"/><Relationship Id="rId6" Type="http://schemas.openxmlformats.org/officeDocument/2006/relationships/control" Target="../activeX/activeX19.xml"/><Relationship Id="rId11" Type="http://schemas.openxmlformats.org/officeDocument/2006/relationships/control" Target="../activeX/activeX23.xml"/><Relationship Id="rId5" Type="http://schemas.openxmlformats.org/officeDocument/2006/relationships/image" Target="../media/image12.emf"/><Relationship Id="rId15" Type="http://schemas.openxmlformats.org/officeDocument/2006/relationships/control" Target="../activeX/activeX26.xml"/><Relationship Id="rId10" Type="http://schemas.openxmlformats.org/officeDocument/2006/relationships/image" Target="../media/image13.emf"/><Relationship Id="rId4" Type="http://schemas.openxmlformats.org/officeDocument/2006/relationships/control" Target="../activeX/activeX18.xml"/><Relationship Id="rId9" Type="http://schemas.openxmlformats.org/officeDocument/2006/relationships/control" Target="../activeX/activeX22.xml"/><Relationship Id="rId14" Type="http://schemas.openxmlformats.org/officeDocument/2006/relationships/control" Target="../activeX/activeX2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CAF7-6C1C-40CE-A1E2-11E2DAFA240F}">
  <sheetPr>
    <tabColor rgb="FFFFFF00"/>
  </sheetPr>
  <dimension ref="A1:K134"/>
  <sheetViews>
    <sheetView tabSelected="1" zoomScaleNormal="100" zoomScaleSheetLayoutView="100" workbookViewId="0"/>
  </sheetViews>
  <sheetFormatPr defaultColWidth="9" defaultRowHeight="12.6" x14ac:dyDescent="0.15"/>
  <cols>
    <col min="1" max="1" width="2.6640625" style="11" customWidth="1"/>
    <col min="2" max="2" width="2.6640625" style="49" customWidth="1"/>
    <col min="3" max="11" width="9.109375" style="11" customWidth="1"/>
    <col min="12" max="16384" width="9" style="11"/>
  </cols>
  <sheetData>
    <row r="1" spans="1:11" ht="20.100000000000001" customHeight="1" x14ac:dyDescent="0.15">
      <c r="A1" s="227" t="s">
        <v>291</v>
      </c>
    </row>
    <row r="2" spans="1:11" ht="15" customHeight="1" x14ac:dyDescent="0.15"/>
    <row r="3" spans="1:11" ht="20.100000000000001" customHeight="1" x14ac:dyDescent="0.15">
      <c r="B3" s="225" t="s">
        <v>126</v>
      </c>
    </row>
    <row r="4" spans="1:11" ht="20.100000000000001" customHeight="1" x14ac:dyDescent="0.15">
      <c r="C4" s="11" t="s">
        <v>127</v>
      </c>
    </row>
    <row r="5" spans="1:11" ht="20.100000000000001" customHeight="1" x14ac:dyDescent="0.15">
      <c r="C5" s="11" t="s">
        <v>293</v>
      </c>
    </row>
    <row r="6" spans="1:11" ht="20.100000000000001" customHeight="1" x14ac:dyDescent="0.15">
      <c r="C6" s="11" t="s">
        <v>128</v>
      </c>
    </row>
    <row r="7" spans="1:11" ht="15" customHeight="1" x14ac:dyDescent="0.15"/>
    <row r="8" spans="1:11" ht="20.100000000000001" customHeight="1" x14ac:dyDescent="0.15">
      <c r="B8" s="225" t="s">
        <v>316</v>
      </c>
    </row>
    <row r="9" spans="1:11" ht="24.9" customHeight="1" x14ac:dyDescent="0.15">
      <c r="C9" s="241" t="s">
        <v>292</v>
      </c>
      <c r="D9" s="242"/>
      <c r="E9" s="242"/>
      <c r="F9" s="242"/>
      <c r="G9" s="242"/>
      <c r="H9" s="242"/>
      <c r="I9" s="242"/>
      <c r="J9" s="242"/>
      <c r="K9" s="243"/>
    </row>
    <row r="10" spans="1:11" ht="20.100000000000001" customHeight="1" x14ac:dyDescent="0.15">
      <c r="C10" s="11" t="s">
        <v>294</v>
      </c>
    </row>
    <row r="11" spans="1:11" ht="20.100000000000001" customHeight="1" x14ac:dyDescent="0.15"/>
    <row r="12" spans="1:11" ht="15" customHeight="1" x14ac:dyDescent="0.15"/>
    <row r="13" spans="1:11" ht="15" customHeight="1" x14ac:dyDescent="0.15"/>
    <row r="14" spans="1:11" ht="15" customHeight="1" x14ac:dyDescent="0.15"/>
    <row r="15" spans="1:11" ht="15" customHeight="1" x14ac:dyDescent="0.15">
      <c r="C15" s="12"/>
      <c r="D15" s="12"/>
      <c r="E15" s="12"/>
      <c r="F15" s="12"/>
      <c r="G15" s="12"/>
      <c r="H15" s="12"/>
    </row>
    <row r="16" spans="1:11" ht="15" customHeight="1" x14ac:dyDescent="0.15">
      <c r="C16" s="12"/>
      <c r="D16" s="12"/>
      <c r="E16" s="12"/>
      <c r="F16" s="12"/>
      <c r="G16" s="12"/>
      <c r="H16" s="12"/>
    </row>
    <row r="17" spans="3:11" ht="15" customHeight="1" x14ac:dyDescent="0.15">
      <c r="C17" s="12"/>
      <c r="D17" s="12"/>
      <c r="E17" s="12"/>
      <c r="F17" s="12"/>
      <c r="G17" s="12"/>
      <c r="H17" s="12"/>
    </row>
    <row r="18" spans="3:11" ht="15" customHeight="1" x14ac:dyDescent="0.15">
      <c r="C18" s="12"/>
      <c r="D18" s="12"/>
      <c r="E18" s="12"/>
      <c r="F18" s="12"/>
      <c r="G18" s="12"/>
      <c r="H18" s="12"/>
    </row>
    <row r="19" spans="3:11" ht="15" customHeight="1" x14ac:dyDescent="0.15">
      <c r="C19" s="12"/>
      <c r="D19" s="12"/>
      <c r="E19" s="12"/>
      <c r="F19" s="12"/>
      <c r="G19" s="12"/>
      <c r="H19" s="12"/>
    </row>
    <row r="20" spans="3:11" ht="15" customHeight="1" x14ac:dyDescent="0.15">
      <c r="C20" s="12"/>
      <c r="D20" s="12"/>
      <c r="E20" s="12"/>
      <c r="F20" s="12"/>
      <c r="G20" s="12"/>
      <c r="H20" s="12"/>
    </row>
    <row r="21" spans="3:11" ht="24.9" customHeight="1" x14ac:dyDescent="0.15">
      <c r="C21" s="241" t="s">
        <v>317</v>
      </c>
      <c r="D21" s="242"/>
      <c r="E21" s="242"/>
      <c r="F21" s="242"/>
      <c r="G21" s="242"/>
      <c r="H21" s="242"/>
      <c r="I21" s="242"/>
      <c r="J21" s="242"/>
      <c r="K21" s="243"/>
    </row>
    <row r="22" spans="3:11" ht="20.100000000000001" customHeight="1" x14ac:dyDescent="0.15"/>
    <row r="23" spans="3:11" ht="24.9" customHeight="1" x14ac:dyDescent="0.15">
      <c r="C23" s="241" t="s">
        <v>314</v>
      </c>
      <c r="D23" s="242"/>
      <c r="E23" s="242"/>
      <c r="F23" s="242"/>
      <c r="G23" s="242"/>
      <c r="H23" s="242"/>
      <c r="I23" s="242"/>
      <c r="J23" s="242"/>
      <c r="K23" s="243"/>
    </row>
    <row r="24" spans="3:11" ht="15" customHeight="1" x14ac:dyDescent="0.15"/>
    <row r="25" spans="3:11" ht="15" customHeight="1" x14ac:dyDescent="0.15">
      <c r="C25" s="222" t="s">
        <v>134</v>
      </c>
      <c r="D25" s="223"/>
      <c r="E25" s="223"/>
      <c r="F25" s="223"/>
    </row>
    <row r="26" spans="3:11" ht="15" customHeight="1" x14ac:dyDescent="0.15">
      <c r="C26" s="222" t="s">
        <v>135</v>
      </c>
      <c r="D26" s="223"/>
      <c r="E26" s="223"/>
      <c r="F26" s="223"/>
    </row>
    <row r="27" spans="3:11" ht="15" customHeight="1" x14ac:dyDescent="0.15">
      <c r="C27" s="222" t="s">
        <v>136</v>
      </c>
      <c r="D27" s="223"/>
      <c r="E27" s="223"/>
      <c r="F27" s="223"/>
    </row>
    <row r="28" spans="3:11" ht="15" customHeight="1" x14ac:dyDescent="0.15">
      <c r="C28" s="234" t="s">
        <v>137</v>
      </c>
      <c r="D28" s="234"/>
      <c r="E28" s="234"/>
      <c r="F28" s="234"/>
      <c r="G28" s="65"/>
    </row>
    <row r="29" spans="3:11" ht="15" customHeight="1" x14ac:dyDescent="0.15">
      <c r="C29" s="234"/>
      <c r="D29" s="234"/>
      <c r="E29" s="234"/>
      <c r="F29" s="234"/>
      <c r="G29" s="65"/>
    </row>
    <row r="30" spans="3:11" ht="15" customHeight="1" x14ac:dyDescent="0.15">
      <c r="C30" s="234"/>
      <c r="D30" s="234"/>
      <c r="E30" s="234"/>
      <c r="F30" s="234"/>
    </row>
    <row r="31" spans="3:11" ht="15" customHeight="1" x14ac:dyDescent="0.15">
      <c r="C31" s="234"/>
      <c r="D31" s="234"/>
      <c r="E31" s="234"/>
      <c r="F31" s="234"/>
    </row>
    <row r="32" spans="3:11" ht="15" customHeight="1" x14ac:dyDescent="0.15"/>
    <row r="33" spans="2:11" ht="15" customHeight="1" x14ac:dyDescent="0.15"/>
    <row r="34" spans="2:11" ht="15" customHeight="1" x14ac:dyDescent="0.15"/>
    <row r="35" spans="2:11" ht="20.100000000000001" customHeight="1" x14ac:dyDescent="0.15">
      <c r="B35" s="226" t="s">
        <v>313</v>
      </c>
    </row>
    <row r="36" spans="2:11" ht="24.9" customHeight="1" x14ac:dyDescent="0.15">
      <c r="C36" s="241" t="s">
        <v>315</v>
      </c>
      <c r="D36" s="242"/>
      <c r="E36" s="242"/>
      <c r="F36" s="242"/>
      <c r="G36" s="242"/>
      <c r="H36" s="242"/>
      <c r="I36" s="242"/>
      <c r="J36" s="242"/>
      <c r="K36" s="243"/>
    </row>
    <row r="37" spans="2:11" ht="19.95" customHeight="1" x14ac:dyDescent="0.15"/>
    <row r="38" spans="2:11" ht="33" customHeight="1" x14ac:dyDescent="0.15">
      <c r="C38" s="245" t="s">
        <v>330</v>
      </c>
      <c r="D38" s="246"/>
      <c r="E38" s="246"/>
      <c r="F38" s="246"/>
      <c r="G38" s="246"/>
      <c r="H38" s="246"/>
      <c r="I38" s="246"/>
      <c r="J38" s="246"/>
      <c r="K38" s="247"/>
    </row>
    <row r="39" spans="2:11" ht="24.9" customHeight="1" x14ac:dyDescent="0.15"/>
    <row r="40" spans="2:11" ht="53.25" customHeight="1" x14ac:dyDescent="0.15">
      <c r="C40" s="245" t="s">
        <v>318</v>
      </c>
      <c r="D40" s="246"/>
      <c r="E40" s="246"/>
      <c r="F40" s="246"/>
      <c r="G40" s="246"/>
      <c r="H40" s="246"/>
      <c r="I40" s="246"/>
      <c r="J40" s="246"/>
      <c r="K40" s="247"/>
    </row>
    <row r="41" spans="2:11" ht="15" customHeight="1" x14ac:dyDescent="0.15"/>
    <row r="42" spans="2:11" ht="20.100000000000001" customHeight="1" x14ac:dyDescent="0.15">
      <c r="B42" s="64" t="s">
        <v>129</v>
      </c>
      <c r="C42" s="12"/>
      <c r="D42" s="12"/>
      <c r="E42" s="12"/>
      <c r="F42" s="12"/>
      <c r="G42" s="12"/>
      <c r="H42" s="12"/>
    </row>
    <row r="43" spans="2:11" ht="24.9" customHeight="1" x14ac:dyDescent="0.15">
      <c r="C43" s="235" t="s">
        <v>295</v>
      </c>
      <c r="D43" s="236"/>
      <c r="E43" s="236"/>
      <c r="F43" s="236"/>
      <c r="G43" s="236"/>
      <c r="H43" s="236"/>
      <c r="I43" s="236"/>
      <c r="J43" s="236"/>
      <c r="K43" s="237"/>
    </row>
    <row r="44" spans="2:11" ht="15" customHeight="1" x14ac:dyDescent="0.15">
      <c r="C44" s="244" t="s">
        <v>296</v>
      </c>
      <c r="D44" s="244"/>
      <c r="E44" s="244"/>
      <c r="F44" s="244"/>
      <c r="G44" s="12"/>
      <c r="H44" s="12"/>
    </row>
    <row r="45" spans="2:11" ht="15" customHeight="1" x14ac:dyDescent="0.15">
      <c r="C45" s="234"/>
      <c r="D45" s="234"/>
      <c r="E45" s="234"/>
      <c r="F45" s="234"/>
      <c r="G45" s="12"/>
      <c r="H45" s="12"/>
    </row>
    <row r="46" spans="2:11" ht="15" customHeight="1" x14ac:dyDescent="0.15">
      <c r="C46" s="234" t="s">
        <v>130</v>
      </c>
      <c r="D46" s="234"/>
      <c r="E46" s="234"/>
      <c r="F46" s="234"/>
      <c r="G46" s="12"/>
      <c r="H46" s="12"/>
    </row>
    <row r="47" spans="2:11" ht="15" customHeight="1" x14ac:dyDescent="0.15">
      <c r="C47" s="234"/>
      <c r="D47" s="234"/>
      <c r="E47" s="234"/>
      <c r="F47" s="234"/>
    </row>
    <row r="48" spans="2:11" ht="15" customHeight="1" x14ac:dyDescent="0.15">
      <c r="C48" s="234" t="s">
        <v>131</v>
      </c>
      <c r="D48" s="234"/>
      <c r="E48" s="234"/>
      <c r="F48" s="234"/>
    </row>
    <row r="49" spans="3:11" ht="15" customHeight="1" x14ac:dyDescent="0.15">
      <c r="C49" s="234"/>
      <c r="D49" s="234"/>
      <c r="E49" s="234"/>
      <c r="F49" s="234"/>
    </row>
    <row r="50" spans="3:11" ht="15" customHeight="1" x14ac:dyDescent="0.15">
      <c r="C50" s="234"/>
      <c r="D50" s="234"/>
      <c r="E50" s="234"/>
      <c r="F50" s="234"/>
    </row>
    <row r="51" spans="3:11" ht="15" customHeight="1" x14ac:dyDescent="0.15"/>
    <row r="52" spans="3:11" ht="15" customHeight="1" x14ac:dyDescent="0.15"/>
    <row r="53" spans="3:11" ht="15" customHeight="1" x14ac:dyDescent="0.15"/>
    <row r="54" spans="3:11" ht="15" customHeight="1" x14ac:dyDescent="0.15"/>
    <row r="55" spans="3:11" ht="15" customHeight="1" x14ac:dyDescent="0.15"/>
    <row r="56" spans="3:11" ht="15" customHeight="1" x14ac:dyDescent="0.15"/>
    <row r="57" spans="3:11" ht="24.9" customHeight="1" x14ac:dyDescent="0.15">
      <c r="C57" s="235" t="s">
        <v>297</v>
      </c>
      <c r="D57" s="236"/>
      <c r="E57" s="236"/>
      <c r="F57" s="236"/>
      <c r="G57" s="236"/>
      <c r="H57" s="236"/>
      <c r="I57" s="236"/>
      <c r="J57" s="236"/>
      <c r="K57" s="237"/>
    </row>
    <row r="58" spans="3:11" ht="15" customHeight="1" x14ac:dyDescent="0.15">
      <c r="D58" s="224"/>
      <c r="E58" s="224"/>
      <c r="F58" s="120"/>
    </row>
    <row r="59" spans="3:11" ht="15" customHeight="1" x14ac:dyDescent="0.15">
      <c r="C59" s="234" t="s">
        <v>311</v>
      </c>
      <c r="D59" s="234"/>
      <c r="E59" s="234"/>
      <c r="F59" s="121"/>
    </row>
    <row r="60" spans="3:11" x14ac:dyDescent="0.15">
      <c r="C60" s="234"/>
      <c r="D60" s="234"/>
      <c r="E60" s="234"/>
      <c r="F60" s="121"/>
    </row>
    <row r="61" spans="3:11" ht="15" customHeight="1" x14ac:dyDescent="0.15">
      <c r="C61" s="234"/>
      <c r="D61" s="234"/>
      <c r="E61" s="234"/>
    </row>
    <row r="62" spans="3:11" ht="15" customHeight="1" x14ac:dyDescent="0.15">
      <c r="C62" s="234"/>
      <c r="D62" s="234"/>
      <c r="E62" s="234"/>
    </row>
    <row r="63" spans="3:11" ht="15" customHeight="1" x14ac:dyDescent="0.15">
      <c r="C63" s="234"/>
      <c r="D63" s="234"/>
      <c r="E63" s="234"/>
    </row>
    <row r="64" spans="3:11" ht="15" customHeight="1" x14ac:dyDescent="0.15">
      <c r="C64" s="248" t="s">
        <v>312</v>
      </c>
      <c r="D64" s="248"/>
      <c r="E64" s="248"/>
    </row>
    <row r="65" spans="3:11" ht="15" customHeight="1" x14ac:dyDescent="0.15">
      <c r="C65" s="248"/>
      <c r="D65" s="248"/>
      <c r="E65" s="248"/>
    </row>
    <row r="66" spans="3:11" ht="15" customHeight="1" x14ac:dyDescent="0.15">
      <c r="C66" s="248"/>
      <c r="D66" s="248"/>
      <c r="E66" s="248"/>
    </row>
    <row r="67" spans="3:11" ht="15" customHeight="1" x14ac:dyDescent="0.15">
      <c r="C67" s="248"/>
      <c r="D67" s="248"/>
      <c r="E67" s="248"/>
    </row>
    <row r="68" spans="3:11" ht="15" customHeight="1" x14ac:dyDescent="0.15">
      <c r="C68" s="248"/>
      <c r="D68" s="248"/>
      <c r="E68" s="248"/>
    </row>
    <row r="69" spans="3:11" ht="15" customHeight="1" x14ac:dyDescent="0.15">
      <c r="C69" s="248"/>
      <c r="D69" s="248"/>
      <c r="E69" s="248"/>
    </row>
    <row r="70" spans="3:11" ht="15" customHeight="1" x14ac:dyDescent="0.15">
      <c r="C70" s="248"/>
      <c r="D70" s="248"/>
      <c r="E70" s="248"/>
    </row>
    <row r="71" spans="3:11" ht="15" customHeight="1" x14ac:dyDescent="0.15">
      <c r="C71" s="248"/>
      <c r="D71" s="248"/>
      <c r="E71" s="248"/>
    </row>
    <row r="72" spans="3:11" ht="15" customHeight="1" x14ac:dyDescent="0.15"/>
    <row r="73" spans="3:11" ht="24.9" customHeight="1" x14ac:dyDescent="0.15">
      <c r="C73" s="235" t="s">
        <v>301</v>
      </c>
      <c r="D73" s="236"/>
      <c r="E73" s="236"/>
      <c r="F73" s="236"/>
      <c r="G73" s="236"/>
      <c r="H73" s="236"/>
      <c r="I73" s="236"/>
      <c r="J73" s="236"/>
      <c r="K73" s="237"/>
    </row>
    <row r="74" spans="3:11" ht="15" customHeight="1" x14ac:dyDescent="0.15">
      <c r="C74" s="122"/>
    </row>
    <row r="75" spans="3:11" ht="49.5" customHeight="1" x14ac:dyDescent="0.15">
      <c r="C75" s="238" t="s">
        <v>303</v>
      </c>
      <c r="D75" s="239"/>
      <c r="E75" s="239"/>
      <c r="F75" s="239"/>
      <c r="G75" s="239"/>
      <c r="H75" s="239"/>
      <c r="I75" s="239"/>
      <c r="J75" s="239"/>
      <c r="K75" s="240"/>
    </row>
    <row r="76" spans="3:11" ht="15" customHeight="1" x14ac:dyDescent="0.15">
      <c r="C76" s="120"/>
      <c r="D76" s="120"/>
    </row>
    <row r="77" spans="3:11" ht="15" customHeight="1" x14ac:dyDescent="0.15">
      <c r="C77" s="121"/>
      <c r="D77" s="121"/>
    </row>
    <row r="78" spans="3:11" ht="15" customHeight="1" x14ac:dyDescent="0.15">
      <c r="C78" s="121"/>
      <c r="D78" s="121"/>
    </row>
    <row r="79" spans="3:11" ht="15" customHeight="1" x14ac:dyDescent="0.15">
      <c r="C79" s="121"/>
      <c r="D79" s="121"/>
    </row>
    <row r="80" spans="3:11" ht="15" customHeight="1" x14ac:dyDescent="0.15">
      <c r="C80" s="121"/>
      <c r="D80" s="121"/>
    </row>
    <row r="81" spans="2:11" ht="15" customHeight="1" x14ac:dyDescent="0.15">
      <c r="C81" s="121"/>
      <c r="D81" s="121"/>
    </row>
    <row r="82" spans="2:11" ht="15" customHeight="1" x14ac:dyDescent="0.15">
      <c r="C82" s="121"/>
      <c r="D82" s="121"/>
    </row>
    <row r="83" spans="2:11" ht="15" customHeight="1" x14ac:dyDescent="0.15">
      <c r="C83" s="121"/>
      <c r="D83" s="121"/>
    </row>
    <row r="84" spans="2:11" ht="15" customHeight="1" x14ac:dyDescent="0.15">
      <c r="C84" s="121"/>
      <c r="D84" s="121"/>
    </row>
    <row r="85" spans="2:11" ht="15" customHeight="1" x14ac:dyDescent="0.15">
      <c r="C85" s="121"/>
      <c r="D85" s="121"/>
    </row>
    <row r="86" spans="2:11" ht="15" customHeight="1" x14ac:dyDescent="0.15">
      <c r="C86" s="121"/>
      <c r="D86" s="121"/>
    </row>
    <row r="87" spans="2:11" ht="15" customHeight="1" x14ac:dyDescent="0.15">
      <c r="C87" s="121"/>
      <c r="D87" s="121"/>
    </row>
    <row r="88" spans="2:11" ht="15" customHeight="1" x14ac:dyDescent="0.15">
      <c r="C88" s="121"/>
      <c r="D88" s="121"/>
    </row>
    <row r="89" spans="2:11" ht="20.100000000000001" customHeight="1" x14ac:dyDescent="0.15">
      <c r="B89" s="124" t="s">
        <v>132</v>
      </c>
      <c r="C89" s="12"/>
      <c r="D89" s="12"/>
      <c r="E89" s="12"/>
      <c r="F89" s="12"/>
      <c r="G89" s="12"/>
      <c r="H89" s="12"/>
    </row>
    <row r="90" spans="2:11" ht="24.9" customHeight="1" x14ac:dyDescent="0.15">
      <c r="C90" s="229" t="s">
        <v>295</v>
      </c>
      <c r="D90" s="230"/>
      <c r="E90" s="230"/>
      <c r="F90" s="230"/>
      <c r="G90" s="230"/>
      <c r="H90" s="230"/>
      <c r="I90" s="230"/>
      <c r="J90" s="230"/>
      <c r="K90" s="231"/>
    </row>
    <row r="91" spans="2:11" ht="15" customHeight="1" x14ac:dyDescent="0.15">
      <c r="C91" s="233" t="s">
        <v>133</v>
      </c>
      <c r="D91" s="233"/>
      <c r="E91" s="233"/>
    </row>
    <row r="92" spans="2:11" ht="15" customHeight="1" x14ac:dyDescent="0.15">
      <c r="C92" s="234"/>
      <c r="D92" s="234"/>
      <c r="E92" s="234"/>
    </row>
    <row r="93" spans="2:11" ht="15" customHeight="1" x14ac:dyDescent="0.15">
      <c r="C93" s="234"/>
      <c r="D93" s="234"/>
      <c r="E93" s="234"/>
    </row>
    <row r="94" spans="2:11" ht="15" customHeight="1" x14ac:dyDescent="0.15">
      <c r="C94" s="234"/>
      <c r="D94" s="234"/>
      <c r="E94" s="234"/>
    </row>
    <row r="95" spans="2:11" ht="15" customHeight="1" x14ac:dyDescent="0.15">
      <c r="C95" s="234"/>
      <c r="D95" s="234"/>
      <c r="E95" s="234"/>
    </row>
    <row r="96" spans="2:11" ht="15" customHeight="1" x14ac:dyDescent="0.15">
      <c r="C96" s="234"/>
      <c r="D96" s="234"/>
      <c r="E96" s="234"/>
    </row>
    <row r="97" spans="3:11" ht="15" customHeight="1" x14ac:dyDescent="0.15">
      <c r="C97" s="234"/>
      <c r="D97" s="234"/>
      <c r="E97" s="234"/>
    </row>
    <row r="98" spans="3:11" ht="15" customHeight="1" x14ac:dyDescent="0.15">
      <c r="C98" s="234"/>
      <c r="D98" s="234"/>
      <c r="E98" s="234"/>
    </row>
    <row r="99" spans="3:11" ht="15" customHeight="1" x14ac:dyDescent="0.15">
      <c r="C99" s="234"/>
      <c r="D99" s="234"/>
      <c r="E99" s="234"/>
    </row>
    <row r="100" spans="3:11" ht="15" customHeight="1" x14ac:dyDescent="0.15">
      <c r="C100" s="234"/>
      <c r="D100" s="234"/>
      <c r="E100" s="234"/>
    </row>
    <row r="101" spans="3:11" ht="15" customHeight="1" x14ac:dyDescent="0.15">
      <c r="C101" s="234"/>
      <c r="D101" s="234"/>
      <c r="E101" s="234"/>
    </row>
    <row r="102" spans="3:11" ht="15" customHeight="1" x14ac:dyDescent="0.15">
      <c r="C102" s="234"/>
      <c r="D102" s="234"/>
      <c r="E102" s="234"/>
    </row>
    <row r="103" spans="3:11" ht="15" customHeight="1" x14ac:dyDescent="0.15">
      <c r="C103" s="234"/>
      <c r="D103" s="234"/>
      <c r="E103" s="234"/>
    </row>
    <row r="104" spans="3:11" ht="15" customHeight="1" x14ac:dyDescent="0.15"/>
    <row r="105" spans="3:11" ht="24.9" customHeight="1" x14ac:dyDescent="0.15">
      <c r="C105" s="229" t="s">
        <v>304</v>
      </c>
      <c r="D105" s="230"/>
      <c r="E105" s="230"/>
      <c r="F105" s="230"/>
      <c r="G105" s="230"/>
      <c r="H105" s="230"/>
      <c r="I105" s="230"/>
      <c r="J105" s="230"/>
      <c r="K105" s="231"/>
    </row>
    <row r="106" spans="3:11" ht="15" customHeight="1" x14ac:dyDescent="0.15">
      <c r="C106" s="233" t="s">
        <v>308</v>
      </c>
      <c r="D106" s="233"/>
      <c r="E106" s="233"/>
    </row>
    <row r="107" spans="3:11" ht="15" customHeight="1" x14ac:dyDescent="0.15">
      <c r="C107" s="234"/>
      <c r="D107" s="234"/>
      <c r="E107" s="234"/>
    </row>
    <row r="108" spans="3:11" ht="15" customHeight="1" x14ac:dyDescent="0.15">
      <c r="C108" s="234"/>
      <c r="D108" s="234"/>
      <c r="E108" s="234"/>
    </row>
    <row r="109" spans="3:11" ht="15" customHeight="1" x14ac:dyDescent="0.15">
      <c r="C109" s="234"/>
      <c r="D109" s="234"/>
      <c r="E109" s="234"/>
    </row>
    <row r="110" spans="3:11" ht="15" customHeight="1" x14ac:dyDescent="0.15">
      <c r="C110" s="234"/>
      <c r="D110" s="234"/>
      <c r="E110" s="234"/>
    </row>
    <row r="111" spans="3:11" ht="15" customHeight="1" x14ac:dyDescent="0.15">
      <c r="C111" s="234"/>
      <c r="D111" s="234"/>
      <c r="E111" s="234"/>
    </row>
    <row r="112" spans="3:11" ht="15" customHeight="1" x14ac:dyDescent="0.15">
      <c r="C112" s="234"/>
      <c r="D112" s="234"/>
      <c r="E112" s="234"/>
    </row>
    <row r="113" spans="3:11" ht="15" customHeight="1" x14ac:dyDescent="0.15">
      <c r="C113" s="234"/>
      <c r="D113" s="234"/>
      <c r="E113" s="234"/>
    </row>
    <row r="114" spans="3:11" ht="15" customHeight="1" x14ac:dyDescent="0.15">
      <c r="C114" s="234"/>
      <c r="D114" s="234"/>
      <c r="E114" s="234"/>
    </row>
    <row r="115" spans="3:11" ht="15" customHeight="1" x14ac:dyDescent="0.15">
      <c r="C115" s="234"/>
      <c r="D115" s="234"/>
      <c r="E115" s="234"/>
    </row>
    <row r="116" spans="3:11" ht="15" customHeight="1" x14ac:dyDescent="0.15"/>
    <row r="117" spans="3:11" ht="24.6" customHeight="1" x14ac:dyDescent="0.15">
      <c r="C117" s="232" t="s">
        <v>329</v>
      </c>
      <c r="D117" s="230"/>
      <c r="E117" s="230"/>
      <c r="F117" s="230"/>
      <c r="G117" s="230"/>
      <c r="H117" s="230"/>
      <c r="I117" s="230"/>
      <c r="J117" s="230"/>
      <c r="K117" s="231"/>
    </row>
    <row r="118" spans="3:11" ht="15" customHeight="1" x14ac:dyDescent="0.15">
      <c r="C118" s="12"/>
    </row>
    <row r="119" spans="3:11" ht="15" customHeight="1" x14ac:dyDescent="0.15">
      <c r="C119" s="653" t="s">
        <v>324</v>
      </c>
      <c r="D119" s="653"/>
      <c r="E119" s="653"/>
      <c r="F119" s="653"/>
      <c r="G119" s="653" t="s">
        <v>328</v>
      </c>
      <c r="H119" s="653"/>
      <c r="I119" s="653"/>
      <c r="J119" s="653"/>
      <c r="K119" s="653"/>
    </row>
    <row r="120" spans="3:11" ht="19.95" customHeight="1" x14ac:dyDescent="0.15">
      <c r="C120" s="652" t="s">
        <v>321</v>
      </c>
      <c r="D120" s="652"/>
      <c r="E120" s="652"/>
      <c r="F120" s="652"/>
      <c r="G120" s="651" t="s">
        <v>325</v>
      </c>
      <c r="H120" s="651"/>
      <c r="I120" s="651"/>
      <c r="J120" s="651"/>
      <c r="K120" s="651"/>
    </row>
    <row r="121" spans="3:11" ht="19.95" customHeight="1" x14ac:dyDescent="0.15">
      <c r="C121" s="652" t="s">
        <v>322</v>
      </c>
      <c r="D121" s="652"/>
      <c r="E121" s="652"/>
      <c r="F121" s="652"/>
      <c r="G121" s="651" t="s">
        <v>326</v>
      </c>
      <c r="H121" s="651"/>
      <c r="I121" s="651"/>
      <c r="J121" s="651"/>
      <c r="K121" s="651"/>
    </row>
    <row r="122" spans="3:11" ht="19.95" customHeight="1" x14ac:dyDescent="0.15">
      <c r="C122" s="652" t="s">
        <v>323</v>
      </c>
      <c r="D122" s="652"/>
      <c r="E122" s="652"/>
      <c r="F122" s="652"/>
      <c r="G122" s="651" t="s">
        <v>327</v>
      </c>
      <c r="H122" s="651"/>
      <c r="I122" s="651"/>
      <c r="J122" s="651"/>
      <c r="K122" s="651"/>
    </row>
    <row r="123" spans="3:11" ht="19.95" customHeight="1" x14ac:dyDescent="0.15">
      <c r="C123" s="656" t="s">
        <v>332</v>
      </c>
      <c r="D123" s="654"/>
      <c r="E123" s="654"/>
      <c r="F123" s="654"/>
      <c r="G123" s="655"/>
      <c r="H123" s="655"/>
      <c r="I123" s="655"/>
      <c r="J123" s="655"/>
      <c r="K123" s="655"/>
    </row>
    <row r="124" spans="3:11" ht="19.95" customHeight="1" x14ac:dyDescent="0.15">
      <c r="C124" s="656" t="s">
        <v>331</v>
      </c>
      <c r="D124" s="654"/>
      <c r="E124" s="654"/>
      <c r="F124" s="654"/>
      <c r="G124" s="655"/>
      <c r="H124" s="655"/>
      <c r="I124" s="655"/>
      <c r="J124" s="655"/>
      <c r="K124" s="655"/>
    </row>
    <row r="125" spans="3:11" ht="15" customHeight="1" x14ac:dyDescent="0.15">
      <c r="C125" s="123"/>
    </row>
    <row r="126" spans="3:11" ht="15" customHeight="1" x14ac:dyDescent="0.15">
      <c r="C126" s="123"/>
    </row>
    <row r="127" spans="3:11" ht="15" customHeight="1" x14ac:dyDescent="0.15">
      <c r="C127" s="123"/>
    </row>
    <row r="128" spans="3:11" ht="15" customHeight="1" x14ac:dyDescent="0.15">
      <c r="C128" s="123"/>
    </row>
    <row r="129" spans="3:3" ht="15" customHeight="1" x14ac:dyDescent="0.15">
      <c r="C129" s="123"/>
    </row>
    <row r="130" spans="3:3" ht="15" customHeight="1" x14ac:dyDescent="0.15">
      <c r="C130" s="123"/>
    </row>
    <row r="131" spans="3:3" ht="15" customHeight="1" x14ac:dyDescent="0.15">
      <c r="C131" s="123"/>
    </row>
    <row r="132" spans="3:3" ht="15" customHeight="1" x14ac:dyDescent="0.15">
      <c r="C132" s="123"/>
    </row>
    <row r="133" spans="3:3" ht="15" customHeight="1" x14ac:dyDescent="0.15">
      <c r="C133" s="123"/>
    </row>
    <row r="134" spans="3:3" ht="15" customHeight="1" x14ac:dyDescent="0.15">
      <c r="C134" s="123"/>
    </row>
  </sheetData>
  <mergeCells count="29">
    <mergeCell ref="C120:F120"/>
    <mergeCell ref="C121:F121"/>
    <mergeCell ref="C122:F122"/>
    <mergeCell ref="G120:K120"/>
    <mergeCell ref="C119:F119"/>
    <mergeCell ref="G121:K121"/>
    <mergeCell ref="G122:K122"/>
    <mergeCell ref="G119:K119"/>
    <mergeCell ref="C21:K21"/>
    <mergeCell ref="C90:K90"/>
    <mergeCell ref="C9:K9"/>
    <mergeCell ref="C43:K43"/>
    <mergeCell ref="C57:K57"/>
    <mergeCell ref="C44:F45"/>
    <mergeCell ref="C46:F47"/>
    <mergeCell ref="C48:F50"/>
    <mergeCell ref="C23:K23"/>
    <mergeCell ref="C28:F31"/>
    <mergeCell ref="C36:K36"/>
    <mergeCell ref="C38:K38"/>
    <mergeCell ref="C40:K40"/>
    <mergeCell ref="C59:E63"/>
    <mergeCell ref="C64:E71"/>
    <mergeCell ref="C105:K105"/>
    <mergeCell ref="C117:K117"/>
    <mergeCell ref="C91:E103"/>
    <mergeCell ref="C106:E115"/>
    <mergeCell ref="C73:K73"/>
    <mergeCell ref="C75:K75"/>
  </mergeCells>
  <phoneticPr fontId="3"/>
  <printOptions horizontalCentered="1"/>
  <pageMargins left="0.59055118110236227" right="0.59055118110236227" top="0.59055118110236227" bottom="0.59055118110236227"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84392-2C98-4100-B847-B4ED770C22D5}">
  <sheetPr>
    <tabColor theme="1" tint="0.249977111117893"/>
  </sheetPr>
  <dimension ref="A1:H103"/>
  <sheetViews>
    <sheetView zoomScale="85" zoomScaleNormal="85" workbookViewId="0">
      <selection activeCell="D4" sqref="D4"/>
    </sheetView>
  </sheetViews>
  <sheetFormatPr defaultColWidth="9" defaultRowHeight="12" x14ac:dyDescent="0.15"/>
  <cols>
    <col min="1" max="2" width="2.6640625" style="192" customWidth="1"/>
    <col min="3" max="3" width="10.6640625" style="213" customWidth="1"/>
    <col min="4" max="4" width="50.6640625" style="192" customWidth="1"/>
    <col min="5" max="5" width="9" style="192"/>
    <col min="6" max="6" width="2.6640625" style="192" customWidth="1"/>
    <col min="7" max="7" width="7.6640625" style="214" customWidth="1"/>
    <col min="8" max="8" width="40.6640625" style="67" customWidth="1"/>
    <col min="9" max="16384" width="9" style="192"/>
  </cols>
  <sheetData>
    <row r="1" spans="1:8" ht="20.100000000000001" customHeight="1" x14ac:dyDescent="0.15">
      <c r="A1" s="188" t="s">
        <v>306</v>
      </c>
    </row>
    <row r="2" spans="1:8" ht="20.100000000000001" customHeight="1" x14ac:dyDescent="0.15">
      <c r="A2" s="188"/>
    </row>
    <row r="3" spans="1:8" ht="20.100000000000001" customHeight="1" x14ac:dyDescent="0.15">
      <c r="B3" s="68" t="s">
        <v>138</v>
      </c>
      <c r="F3" s="68" t="s">
        <v>139</v>
      </c>
    </row>
    <row r="4" spans="1:8" ht="24.9" customHeight="1" x14ac:dyDescent="0.15">
      <c r="C4" s="215" t="s">
        <v>1</v>
      </c>
      <c r="D4" s="216"/>
      <c r="G4" s="215" t="s">
        <v>2</v>
      </c>
      <c r="H4" s="215" t="s">
        <v>32</v>
      </c>
    </row>
    <row r="5" spans="1:8" ht="24.9" customHeight="1" x14ac:dyDescent="0.15">
      <c r="C5" s="215" t="s">
        <v>88</v>
      </c>
      <c r="D5" s="217"/>
      <c r="G5" s="219">
        <v>1</v>
      </c>
      <c r="H5" s="220"/>
    </row>
    <row r="6" spans="1:8" ht="24.9" customHeight="1" x14ac:dyDescent="0.15">
      <c r="C6" s="215" t="s">
        <v>140</v>
      </c>
      <c r="D6" s="218"/>
      <c r="G6" s="219">
        <v>2</v>
      </c>
      <c r="H6" s="220"/>
    </row>
    <row r="7" spans="1:8" ht="24.9" customHeight="1" x14ac:dyDescent="0.15">
      <c r="C7" s="215" t="s">
        <v>141</v>
      </c>
      <c r="D7" s="218"/>
      <c r="G7" s="219">
        <v>3</v>
      </c>
      <c r="H7" s="220"/>
    </row>
    <row r="8" spans="1:8" ht="24.9" customHeight="1" x14ac:dyDescent="0.15">
      <c r="G8" s="219">
        <v>4</v>
      </c>
      <c r="H8" s="220"/>
    </row>
    <row r="9" spans="1:8" ht="24.9" customHeight="1" x14ac:dyDescent="0.15">
      <c r="G9" s="219">
        <v>5</v>
      </c>
      <c r="H9" s="220"/>
    </row>
    <row r="10" spans="1:8" ht="24.9" customHeight="1" x14ac:dyDescent="0.15">
      <c r="G10" s="219">
        <v>6</v>
      </c>
      <c r="H10" s="220"/>
    </row>
    <row r="11" spans="1:8" ht="24.9" customHeight="1" x14ac:dyDescent="0.15">
      <c r="G11" s="219">
        <v>7</v>
      </c>
      <c r="H11" s="220"/>
    </row>
    <row r="12" spans="1:8" ht="24.9" customHeight="1" x14ac:dyDescent="0.15">
      <c r="G12" s="219">
        <v>8</v>
      </c>
      <c r="H12" s="220"/>
    </row>
    <row r="13" spans="1:8" ht="24.9" customHeight="1" x14ac:dyDescent="0.15">
      <c r="G13" s="219">
        <v>9</v>
      </c>
      <c r="H13" s="220"/>
    </row>
    <row r="14" spans="1:8" ht="24.9" customHeight="1" x14ac:dyDescent="0.15">
      <c r="G14" s="219">
        <v>10</v>
      </c>
      <c r="H14" s="220"/>
    </row>
    <row r="15" spans="1:8" ht="24.9" customHeight="1" x14ac:dyDescent="0.15">
      <c r="G15" s="219">
        <v>11</v>
      </c>
      <c r="H15" s="220"/>
    </row>
    <row r="16" spans="1:8" ht="24.9" customHeight="1" x14ac:dyDescent="0.15">
      <c r="G16" s="219">
        <v>12</v>
      </c>
      <c r="H16" s="220"/>
    </row>
    <row r="17" spans="7:8" ht="24.9" customHeight="1" x14ac:dyDescent="0.15">
      <c r="G17" s="219">
        <v>13</v>
      </c>
      <c r="H17" s="220"/>
    </row>
    <row r="18" spans="7:8" ht="24.9" customHeight="1" x14ac:dyDescent="0.15">
      <c r="G18" s="219">
        <v>14</v>
      </c>
      <c r="H18" s="220"/>
    </row>
    <row r="19" spans="7:8" ht="24.9" customHeight="1" x14ac:dyDescent="0.15">
      <c r="G19" s="219">
        <v>15</v>
      </c>
      <c r="H19" s="220"/>
    </row>
    <row r="20" spans="7:8" ht="24.9" customHeight="1" x14ac:dyDescent="0.15">
      <c r="G20" s="219">
        <v>16</v>
      </c>
      <c r="H20" s="220"/>
    </row>
    <row r="21" spans="7:8" ht="24.9" customHeight="1" x14ac:dyDescent="0.15">
      <c r="G21" s="219">
        <v>17</v>
      </c>
      <c r="H21" s="220"/>
    </row>
    <row r="22" spans="7:8" ht="24.9" customHeight="1" x14ac:dyDescent="0.15">
      <c r="G22" s="219">
        <v>18</v>
      </c>
      <c r="H22" s="220"/>
    </row>
    <row r="23" spans="7:8" ht="24.9" customHeight="1" x14ac:dyDescent="0.15">
      <c r="G23" s="219">
        <v>19</v>
      </c>
      <c r="H23" s="220"/>
    </row>
    <row r="24" spans="7:8" ht="24.9" customHeight="1" x14ac:dyDescent="0.15">
      <c r="G24" s="219">
        <v>20</v>
      </c>
      <c r="H24" s="220"/>
    </row>
    <row r="25" spans="7:8" ht="24.9" customHeight="1" x14ac:dyDescent="0.15">
      <c r="G25" s="219">
        <v>21</v>
      </c>
      <c r="H25" s="220"/>
    </row>
    <row r="26" spans="7:8" ht="24.9" customHeight="1" x14ac:dyDescent="0.15">
      <c r="G26" s="219">
        <v>22</v>
      </c>
      <c r="H26" s="220"/>
    </row>
    <row r="27" spans="7:8" ht="24.9" customHeight="1" x14ac:dyDescent="0.15">
      <c r="G27" s="219">
        <v>23</v>
      </c>
      <c r="H27" s="220"/>
    </row>
    <row r="28" spans="7:8" ht="24.9" customHeight="1" x14ac:dyDescent="0.15">
      <c r="G28" s="219">
        <v>24</v>
      </c>
      <c r="H28" s="220"/>
    </row>
    <row r="29" spans="7:8" ht="24.9" customHeight="1" x14ac:dyDescent="0.15">
      <c r="G29" s="219">
        <v>25</v>
      </c>
      <c r="H29" s="220"/>
    </row>
    <row r="30" spans="7:8" ht="24.9" customHeight="1" x14ac:dyDescent="0.15">
      <c r="G30" s="219">
        <v>26</v>
      </c>
      <c r="H30" s="220"/>
    </row>
    <row r="31" spans="7:8" ht="24.9" customHeight="1" x14ac:dyDescent="0.15">
      <c r="G31" s="219">
        <v>27</v>
      </c>
      <c r="H31" s="220"/>
    </row>
    <row r="32" spans="7:8" ht="24.9" customHeight="1" x14ac:dyDescent="0.15">
      <c r="G32" s="219">
        <v>28</v>
      </c>
      <c r="H32" s="220"/>
    </row>
    <row r="33" spans="7:8" ht="24.9" customHeight="1" x14ac:dyDescent="0.15">
      <c r="G33" s="219">
        <v>29</v>
      </c>
      <c r="H33" s="220"/>
    </row>
    <row r="34" spans="7:8" ht="24.9" customHeight="1" x14ac:dyDescent="0.15">
      <c r="G34" s="219">
        <v>30</v>
      </c>
      <c r="H34" s="220"/>
    </row>
    <row r="35" spans="7:8" ht="24.9" customHeight="1" x14ac:dyDescent="0.15">
      <c r="G35" s="219">
        <v>31</v>
      </c>
      <c r="H35" s="220"/>
    </row>
    <row r="36" spans="7:8" ht="24.9" customHeight="1" x14ac:dyDescent="0.15">
      <c r="G36" s="219">
        <v>32</v>
      </c>
      <c r="H36" s="220"/>
    </row>
    <row r="37" spans="7:8" ht="24.9" customHeight="1" x14ac:dyDescent="0.15">
      <c r="G37" s="219">
        <v>33</v>
      </c>
      <c r="H37" s="220"/>
    </row>
    <row r="38" spans="7:8" ht="24.9" customHeight="1" x14ac:dyDescent="0.15">
      <c r="G38" s="219">
        <v>34</v>
      </c>
      <c r="H38" s="220"/>
    </row>
    <row r="39" spans="7:8" ht="24.9" customHeight="1" x14ac:dyDescent="0.15">
      <c r="G39" s="219">
        <v>35</v>
      </c>
      <c r="H39" s="220"/>
    </row>
    <row r="40" spans="7:8" ht="24.9" customHeight="1" x14ac:dyDescent="0.15">
      <c r="G40" s="219">
        <v>36</v>
      </c>
      <c r="H40" s="220"/>
    </row>
    <row r="41" spans="7:8" ht="24.9" customHeight="1" x14ac:dyDescent="0.15">
      <c r="G41" s="219">
        <v>37</v>
      </c>
      <c r="H41" s="220"/>
    </row>
    <row r="42" spans="7:8" ht="24.9" customHeight="1" x14ac:dyDescent="0.15">
      <c r="G42" s="219">
        <v>38</v>
      </c>
      <c r="H42" s="220"/>
    </row>
    <row r="43" spans="7:8" ht="24.9" customHeight="1" x14ac:dyDescent="0.15">
      <c r="G43" s="219">
        <v>39</v>
      </c>
      <c r="H43" s="220"/>
    </row>
    <row r="44" spans="7:8" ht="24.9" customHeight="1" x14ac:dyDescent="0.15">
      <c r="G44" s="219">
        <v>40</v>
      </c>
      <c r="H44" s="220"/>
    </row>
    <row r="45" spans="7:8" ht="24.9" customHeight="1" x14ac:dyDescent="0.15">
      <c r="G45" s="219">
        <v>41</v>
      </c>
      <c r="H45" s="220"/>
    </row>
    <row r="46" spans="7:8" ht="24.9" customHeight="1" x14ac:dyDescent="0.15">
      <c r="G46" s="219">
        <v>42</v>
      </c>
      <c r="H46" s="220"/>
    </row>
    <row r="47" spans="7:8" ht="24.9" customHeight="1" x14ac:dyDescent="0.15">
      <c r="G47" s="219">
        <v>43</v>
      </c>
      <c r="H47" s="220"/>
    </row>
    <row r="48" spans="7:8" ht="24.9" customHeight="1" x14ac:dyDescent="0.15">
      <c r="G48" s="219">
        <v>44</v>
      </c>
      <c r="H48" s="220"/>
    </row>
    <row r="49" spans="7:8" ht="24.9" customHeight="1" x14ac:dyDescent="0.15">
      <c r="G49" s="219">
        <v>45</v>
      </c>
      <c r="H49" s="220"/>
    </row>
    <row r="50" spans="7:8" ht="24.9" customHeight="1" x14ac:dyDescent="0.15">
      <c r="G50" s="219">
        <v>46</v>
      </c>
      <c r="H50" s="220"/>
    </row>
    <row r="51" spans="7:8" ht="24.9" customHeight="1" x14ac:dyDescent="0.15">
      <c r="G51" s="219">
        <v>47</v>
      </c>
      <c r="H51" s="220"/>
    </row>
    <row r="52" spans="7:8" ht="24.9" customHeight="1" x14ac:dyDescent="0.15">
      <c r="G52" s="219">
        <v>48</v>
      </c>
      <c r="H52" s="220"/>
    </row>
    <row r="53" spans="7:8" ht="24.9" customHeight="1" x14ac:dyDescent="0.15">
      <c r="G53" s="219">
        <v>49</v>
      </c>
      <c r="H53" s="220"/>
    </row>
    <row r="54" spans="7:8" ht="24.9" customHeight="1" x14ac:dyDescent="0.15">
      <c r="G54" s="219">
        <v>50</v>
      </c>
      <c r="H54" s="220"/>
    </row>
    <row r="55" spans="7:8" ht="24.9" customHeight="1" x14ac:dyDescent="0.15">
      <c r="G55" s="219">
        <v>51</v>
      </c>
      <c r="H55" s="220"/>
    </row>
    <row r="56" spans="7:8" ht="24.9" customHeight="1" x14ac:dyDescent="0.15">
      <c r="G56" s="219">
        <v>52</v>
      </c>
      <c r="H56" s="220"/>
    </row>
    <row r="57" spans="7:8" ht="24.9" customHeight="1" x14ac:dyDescent="0.15">
      <c r="G57" s="219">
        <v>53</v>
      </c>
      <c r="H57" s="220"/>
    </row>
    <row r="58" spans="7:8" ht="24.9" customHeight="1" x14ac:dyDescent="0.15">
      <c r="G58" s="219">
        <v>54</v>
      </c>
      <c r="H58" s="220"/>
    </row>
    <row r="59" spans="7:8" ht="24.9" customHeight="1" x14ac:dyDescent="0.15">
      <c r="G59" s="219">
        <v>55</v>
      </c>
      <c r="H59" s="220"/>
    </row>
    <row r="60" spans="7:8" ht="24.9" customHeight="1" x14ac:dyDescent="0.15">
      <c r="G60" s="219">
        <v>56</v>
      </c>
      <c r="H60" s="220"/>
    </row>
    <row r="61" spans="7:8" ht="24.9" customHeight="1" x14ac:dyDescent="0.15">
      <c r="G61" s="219">
        <v>57</v>
      </c>
      <c r="H61" s="220"/>
    </row>
    <row r="62" spans="7:8" ht="24.9" customHeight="1" x14ac:dyDescent="0.15">
      <c r="G62" s="219">
        <v>58</v>
      </c>
      <c r="H62" s="220"/>
    </row>
    <row r="63" spans="7:8" ht="24.9" customHeight="1" x14ac:dyDescent="0.15">
      <c r="G63" s="219">
        <v>59</v>
      </c>
      <c r="H63" s="220"/>
    </row>
    <row r="64" spans="7:8" ht="24.9" customHeight="1" x14ac:dyDescent="0.15">
      <c r="G64" s="219">
        <v>60</v>
      </c>
      <c r="H64" s="220"/>
    </row>
    <row r="65" spans="7:8" ht="24.9" customHeight="1" x14ac:dyDescent="0.15">
      <c r="G65" s="219">
        <v>61</v>
      </c>
      <c r="H65" s="220"/>
    </row>
    <row r="66" spans="7:8" ht="24.9" customHeight="1" x14ac:dyDescent="0.15">
      <c r="G66" s="219">
        <v>62</v>
      </c>
      <c r="H66" s="220"/>
    </row>
    <row r="67" spans="7:8" ht="24.9" customHeight="1" x14ac:dyDescent="0.15">
      <c r="G67" s="219">
        <v>63</v>
      </c>
      <c r="H67" s="220"/>
    </row>
    <row r="68" spans="7:8" ht="24.9" customHeight="1" x14ac:dyDescent="0.15">
      <c r="G68" s="219">
        <v>64</v>
      </c>
      <c r="H68" s="220"/>
    </row>
    <row r="69" spans="7:8" ht="24.9" customHeight="1" x14ac:dyDescent="0.15">
      <c r="G69" s="219">
        <v>65</v>
      </c>
      <c r="H69" s="220"/>
    </row>
    <row r="70" spans="7:8" ht="24.9" customHeight="1" x14ac:dyDescent="0.15">
      <c r="G70" s="219">
        <v>66</v>
      </c>
      <c r="H70" s="220"/>
    </row>
    <row r="71" spans="7:8" ht="24.9" customHeight="1" x14ac:dyDescent="0.15">
      <c r="G71" s="219">
        <v>67</v>
      </c>
      <c r="H71" s="220"/>
    </row>
    <row r="72" spans="7:8" ht="24.9" customHeight="1" x14ac:dyDescent="0.15">
      <c r="G72" s="219">
        <v>68</v>
      </c>
      <c r="H72" s="220"/>
    </row>
    <row r="73" spans="7:8" ht="24.9" customHeight="1" x14ac:dyDescent="0.15">
      <c r="G73" s="219">
        <v>69</v>
      </c>
      <c r="H73" s="220"/>
    </row>
    <row r="74" spans="7:8" ht="24.9" customHeight="1" x14ac:dyDescent="0.15">
      <c r="G74" s="219">
        <v>70</v>
      </c>
      <c r="H74" s="220"/>
    </row>
    <row r="75" spans="7:8" ht="24.9" customHeight="1" x14ac:dyDescent="0.15">
      <c r="G75" s="219">
        <v>71</v>
      </c>
      <c r="H75" s="220"/>
    </row>
    <row r="76" spans="7:8" ht="24.9" customHeight="1" x14ac:dyDescent="0.15">
      <c r="G76" s="219">
        <v>72</v>
      </c>
      <c r="H76" s="220"/>
    </row>
    <row r="77" spans="7:8" ht="24.9" customHeight="1" x14ac:dyDescent="0.15">
      <c r="G77" s="219">
        <v>73</v>
      </c>
      <c r="H77" s="220"/>
    </row>
    <row r="78" spans="7:8" ht="24.9" customHeight="1" x14ac:dyDescent="0.15">
      <c r="G78" s="219">
        <v>74</v>
      </c>
      <c r="H78" s="220"/>
    </row>
    <row r="79" spans="7:8" ht="24.9" customHeight="1" x14ac:dyDescent="0.15">
      <c r="G79" s="219">
        <v>75</v>
      </c>
      <c r="H79" s="220"/>
    </row>
    <row r="80" spans="7:8" ht="24.9" customHeight="1" x14ac:dyDescent="0.15">
      <c r="G80" s="219">
        <v>76</v>
      </c>
      <c r="H80" s="220"/>
    </row>
    <row r="81" spans="7:8" ht="24.9" customHeight="1" x14ac:dyDescent="0.15">
      <c r="G81" s="219">
        <v>77</v>
      </c>
      <c r="H81" s="220"/>
    </row>
    <row r="82" spans="7:8" ht="24.9" customHeight="1" x14ac:dyDescent="0.15">
      <c r="G82" s="219">
        <v>78</v>
      </c>
      <c r="H82" s="220"/>
    </row>
    <row r="83" spans="7:8" ht="24.9" customHeight="1" x14ac:dyDescent="0.15">
      <c r="G83" s="219">
        <v>79</v>
      </c>
      <c r="H83" s="220"/>
    </row>
    <row r="84" spans="7:8" ht="24.9" customHeight="1" x14ac:dyDescent="0.15">
      <c r="G84" s="219">
        <v>80</v>
      </c>
      <c r="H84" s="220"/>
    </row>
    <row r="85" spans="7:8" ht="24.9" customHeight="1" x14ac:dyDescent="0.15">
      <c r="G85" s="219">
        <v>81</v>
      </c>
      <c r="H85" s="220"/>
    </row>
    <row r="86" spans="7:8" ht="24.9" customHeight="1" x14ac:dyDescent="0.15">
      <c r="G86" s="219">
        <v>82</v>
      </c>
      <c r="H86" s="220"/>
    </row>
    <row r="87" spans="7:8" ht="24.9" customHeight="1" x14ac:dyDescent="0.15">
      <c r="G87" s="219">
        <v>83</v>
      </c>
      <c r="H87" s="220"/>
    </row>
    <row r="88" spans="7:8" ht="24.9" customHeight="1" x14ac:dyDescent="0.15">
      <c r="G88" s="219">
        <v>84</v>
      </c>
      <c r="H88" s="220"/>
    </row>
    <row r="89" spans="7:8" ht="24.9" customHeight="1" x14ac:dyDescent="0.15">
      <c r="G89" s="219">
        <v>85</v>
      </c>
      <c r="H89" s="220"/>
    </row>
    <row r="90" spans="7:8" ht="24.9" customHeight="1" x14ac:dyDescent="0.15">
      <c r="G90" s="219">
        <v>86</v>
      </c>
      <c r="H90" s="220"/>
    </row>
    <row r="91" spans="7:8" ht="24.9" customHeight="1" x14ac:dyDescent="0.15">
      <c r="G91" s="219">
        <v>87</v>
      </c>
      <c r="H91" s="220"/>
    </row>
    <row r="92" spans="7:8" ht="24.9" customHeight="1" x14ac:dyDescent="0.15">
      <c r="G92" s="219">
        <v>88</v>
      </c>
      <c r="H92" s="220"/>
    </row>
    <row r="93" spans="7:8" ht="24.9" customHeight="1" x14ac:dyDescent="0.15">
      <c r="G93" s="219">
        <v>89</v>
      </c>
      <c r="H93" s="220"/>
    </row>
    <row r="94" spans="7:8" ht="24.9" customHeight="1" x14ac:dyDescent="0.15">
      <c r="G94" s="219">
        <v>90</v>
      </c>
      <c r="H94" s="220"/>
    </row>
    <row r="95" spans="7:8" ht="24.9" customHeight="1" x14ac:dyDescent="0.15">
      <c r="G95" s="219">
        <v>91</v>
      </c>
      <c r="H95" s="220"/>
    </row>
    <row r="96" spans="7:8" ht="24.9" customHeight="1" x14ac:dyDescent="0.15">
      <c r="G96" s="219">
        <v>92</v>
      </c>
      <c r="H96" s="220"/>
    </row>
    <row r="97" spans="7:8" ht="24.9" customHeight="1" x14ac:dyDescent="0.15">
      <c r="G97" s="219">
        <v>93</v>
      </c>
      <c r="H97" s="220"/>
    </row>
    <row r="98" spans="7:8" ht="24.9" customHeight="1" x14ac:dyDescent="0.15">
      <c r="G98" s="219">
        <v>94</v>
      </c>
      <c r="H98" s="220"/>
    </row>
    <row r="99" spans="7:8" ht="24.9" customHeight="1" x14ac:dyDescent="0.15">
      <c r="G99" s="219">
        <v>95</v>
      </c>
      <c r="H99" s="220"/>
    </row>
    <row r="100" spans="7:8" ht="24.9" customHeight="1" x14ac:dyDescent="0.15">
      <c r="G100" s="219">
        <v>96</v>
      </c>
      <c r="H100" s="220"/>
    </row>
    <row r="101" spans="7:8" ht="24.9" customHeight="1" x14ac:dyDescent="0.15">
      <c r="G101" s="219">
        <v>97</v>
      </c>
      <c r="H101" s="220"/>
    </row>
    <row r="102" spans="7:8" ht="24.9" customHeight="1" x14ac:dyDescent="0.15">
      <c r="G102" s="219">
        <v>98</v>
      </c>
      <c r="H102" s="220"/>
    </row>
    <row r="103" spans="7:8" ht="24.9" customHeight="1" x14ac:dyDescent="0.15">
      <c r="G103" s="219">
        <v>99</v>
      </c>
      <c r="H103" s="220"/>
    </row>
  </sheetData>
  <phoneticPr fontId="3"/>
  <conditionalFormatting sqref="D4:D7 H5:H103">
    <cfRule type="cellIs" dxfId="13" priority="1" operator="equal">
      <formula>0</formula>
    </cfRule>
  </conditionalFormatting>
  <dataValidations count="2">
    <dataValidation allowBlank="1" showInputMessage="1" showErrorMessage="1" promptTitle="法人名欄" prompt="法人格も入力してください" sqref="D5" xr:uid="{7415C64C-4EF8-4D61-927E-7913F96796DE}"/>
    <dataValidation allowBlank="1" showInputMessage="1" showErrorMessage="1" promptTitle="代表者名欄" prompt="姓と名の間は1文字分スペースを空けてください" sqref="D7" xr:uid="{00C80275-38E3-4451-84AD-696625F07F04}"/>
  </dataValidations>
  <pageMargins left="0.7" right="0.7" top="0.75" bottom="0.75" header="0.3" footer="0.3"/>
  <pageSetup paperSize="9" orientation="portrait" horizont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E6A77-FA63-49A3-B746-D017A103F013}">
  <sheetPr>
    <tabColor theme="4" tint="-0.499984740745262"/>
  </sheetPr>
  <dimension ref="A1:AM80"/>
  <sheetViews>
    <sheetView zoomScale="85" zoomScaleNormal="85" workbookViewId="0">
      <pane xSplit="4" ySplit="3" topLeftCell="E4" activePane="bottomRight" state="frozen"/>
      <selection pane="topRight" activeCell="E1" sqref="E1"/>
      <selection pane="bottomLeft" activeCell="A4" sqref="A4"/>
      <selection pane="bottomRight" activeCell="E4" sqref="E4"/>
    </sheetView>
  </sheetViews>
  <sheetFormatPr defaultColWidth="9" defaultRowHeight="12.6" x14ac:dyDescent="0.15"/>
  <cols>
    <col min="1" max="1" width="2.6640625" style="191" customWidth="1"/>
    <col min="2" max="2" width="5.6640625" style="191" customWidth="1"/>
    <col min="3" max="4" width="9" style="191"/>
    <col min="5" max="24" width="20.6640625" style="191" customWidth="1"/>
    <col min="25" max="25" width="9" style="191"/>
    <col min="26" max="39" width="9" style="191" hidden="1" customWidth="1"/>
    <col min="40" max="16384" width="9" style="191"/>
  </cols>
  <sheetData>
    <row r="1" spans="1:39" ht="20.100000000000001" customHeight="1" x14ac:dyDescent="0.15">
      <c r="A1" s="188" t="s">
        <v>309</v>
      </c>
      <c r="B1" s="188"/>
      <c r="C1" s="189"/>
      <c r="D1" s="189"/>
      <c r="E1" s="190"/>
      <c r="F1" s="190"/>
      <c r="G1" s="190"/>
      <c r="H1" s="190"/>
      <c r="I1" s="190"/>
      <c r="J1" s="190"/>
      <c r="K1" s="190"/>
      <c r="L1" s="190"/>
      <c r="M1" s="190"/>
      <c r="N1" s="190"/>
      <c r="O1" s="190"/>
      <c r="P1" s="190"/>
      <c r="Q1" s="190"/>
      <c r="R1" s="190"/>
      <c r="S1" s="190"/>
      <c r="T1" s="190"/>
      <c r="U1" s="190"/>
      <c r="V1" s="190"/>
      <c r="W1" s="190"/>
      <c r="X1" s="190"/>
      <c r="Z1" s="192"/>
      <c r="AA1" s="192"/>
    </row>
    <row r="2" spans="1:39" ht="9.9" customHeight="1" thickBot="1" x14ac:dyDescent="0.2">
      <c r="A2" s="188"/>
      <c r="B2" s="193"/>
      <c r="C2" s="189"/>
      <c r="D2" s="189"/>
      <c r="E2" s="190"/>
      <c r="F2" s="190"/>
      <c r="G2" s="190"/>
      <c r="H2" s="190"/>
      <c r="I2" s="190"/>
      <c r="J2" s="190"/>
      <c r="K2" s="190"/>
      <c r="L2" s="190"/>
      <c r="M2" s="190"/>
      <c r="N2" s="190"/>
      <c r="O2" s="190"/>
      <c r="P2" s="190"/>
      <c r="Q2" s="190"/>
      <c r="R2" s="190"/>
      <c r="S2" s="190"/>
      <c r="T2" s="190"/>
      <c r="U2" s="190"/>
      <c r="V2" s="190"/>
      <c r="W2" s="190"/>
      <c r="X2" s="190"/>
      <c r="Z2" s="192"/>
      <c r="AA2" s="192"/>
    </row>
    <row r="3" spans="1:39" ht="24.9" customHeight="1" thickTop="1" thickBot="1" x14ac:dyDescent="0.2">
      <c r="A3" s="194">
        <v>1</v>
      </c>
      <c r="B3" s="193">
        <v>1</v>
      </c>
      <c r="C3" s="258" t="s">
        <v>142</v>
      </c>
      <c r="D3" s="259"/>
      <c r="E3" s="195">
        <v>1</v>
      </c>
      <c r="F3" s="195">
        <v>2</v>
      </c>
      <c r="G3" s="195">
        <v>3</v>
      </c>
      <c r="H3" s="195">
        <v>4</v>
      </c>
      <c r="I3" s="195">
        <v>5</v>
      </c>
      <c r="J3" s="195">
        <v>6</v>
      </c>
      <c r="K3" s="195">
        <v>7</v>
      </c>
      <c r="L3" s="195">
        <v>8</v>
      </c>
      <c r="M3" s="195">
        <v>9</v>
      </c>
      <c r="N3" s="195">
        <v>10</v>
      </c>
      <c r="O3" s="195">
        <v>11</v>
      </c>
      <c r="P3" s="195">
        <v>12</v>
      </c>
      <c r="Q3" s="195">
        <v>13</v>
      </c>
      <c r="R3" s="195">
        <v>14</v>
      </c>
      <c r="S3" s="195">
        <v>15</v>
      </c>
      <c r="T3" s="195">
        <v>16</v>
      </c>
      <c r="U3" s="195">
        <v>17</v>
      </c>
      <c r="V3" s="195">
        <v>18</v>
      </c>
      <c r="W3" s="195">
        <v>19</v>
      </c>
      <c r="X3" s="195">
        <v>20</v>
      </c>
      <c r="Y3" s="192"/>
      <c r="Z3" s="192"/>
      <c r="AA3" s="192"/>
    </row>
    <row r="4" spans="1:39" ht="20.100000000000001" customHeight="1" thickTop="1" x14ac:dyDescent="0.15">
      <c r="A4" s="196">
        <v>2</v>
      </c>
      <c r="B4" s="193">
        <v>2</v>
      </c>
      <c r="C4" s="249" t="s">
        <v>2</v>
      </c>
      <c r="D4" s="250"/>
      <c r="E4" s="71"/>
      <c r="F4" s="73"/>
      <c r="G4" s="73"/>
      <c r="H4" s="73"/>
      <c r="I4" s="73"/>
      <c r="J4" s="73"/>
      <c r="K4" s="73"/>
      <c r="L4" s="73"/>
      <c r="M4" s="73"/>
      <c r="N4" s="73"/>
      <c r="O4" s="73"/>
      <c r="P4" s="73"/>
      <c r="Q4" s="73"/>
      <c r="R4" s="73"/>
      <c r="S4" s="73"/>
      <c r="T4" s="73"/>
      <c r="U4" s="73"/>
      <c r="V4" s="73"/>
      <c r="W4" s="73"/>
      <c r="X4" s="73">
        <v>3</v>
      </c>
      <c r="Y4" s="192"/>
      <c r="Z4" s="192"/>
      <c r="AA4" s="192"/>
    </row>
    <row r="5" spans="1:39" ht="20.100000000000001" customHeight="1" x14ac:dyDescent="0.15">
      <c r="A5" s="196">
        <v>3</v>
      </c>
      <c r="B5" s="193">
        <v>3</v>
      </c>
      <c r="C5" s="260" t="s">
        <v>143</v>
      </c>
      <c r="D5" s="197" t="s">
        <v>144</v>
      </c>
      <c r="E5" s="74"/>
      <c r="F5" s="74"/>
      <c r="G5" s="74"/>
      <c r="H5" s="74"/>
      <c r="I5" s="74"/>
      <c r="J5" s="74"/>
      <c r="K5" s="74"/>
      <c r="L5" s="74"/>
      <c r="M5" s="74"/>
      <c r="N5" s="74"/>
      <c r="O5" s="74"/>
      <c r="P5" s="74"/>
      <c r="Q5" s="74"/>
      <c r="R5" s="74"/>
      <c r="S5" s="74"/>
      <c r="T5" s="74"/>
      <c r="U5" s="74"/>
      <c r="V5" s="74"/>
      <c r="W5" s="74"/>
      <c r="X5" s="74"/>
      <c r="Y5" s="192"/>
      <c r="Z5" s="192"/>
      <c r="AA5" s="192"/>
    </row>
    <row r="6" spans="1:39" ht="20.100000000000001" customHeight="1" x14ac:dyDescent="0.15">
      <c r="A6" s="196">
        <v>4</v>
      </c>
      <c r="B6" s="193">
        <v>4</v>
      </c>
      <c r="C6" s="249"/>
      <c r="D6" s="197" t="s">
        <v>145</v>
      </c>
      <c r="E6" s="75"/>
      <c r="F6" s="75"/>
      <c r="G6" s="75"/>
      <c r="H6" s="75"/>
      <c r="I6" s="75"/>
      <c r="J6" s="75"/>
      <c r="K6" s="75"/>
      <c r="L6" s="75"/>
      <c r="M6" s="75"/>
      <c r="N6" s="75"/>
      <c r="O6" s="75"/>
      <c r="P6" s="75"/>
      <c r="Q6" s="75"/>
      <c r="R6" s="75"/>
      <c r="S6" s="75"/>
      <c r="T6" s="75"/>
      <c r="U6" s="75"/>
      <c r="V6" s="75"/>
      <c r="W6" s="75"/>
      <c r="X6" s="75"/>
      <c r="Y6" s="192"/>
      <c r="Z6" s="192"/>
      <c r="AA6" s="192"/>
    </row>
    <row r="7" spans="1:39" ht="20.100000000000001" customHeight="1" x14ac:dyDescent="0.15">
      <c r="A7" s="196">
        <v>5</v>
      </c>
      <c r="B7" s="193">
        <v>5</v>
      </c>
      <c r="C7" s="249" t="s">
        <v>146</v>
      </c>
      <c r="D7" s="250"/>
      <c r="E7" s="76"/>
      <c r="F7" s="76"/>
      <c r="G7" s="76"/>
      <c r="H7" s="76"/>
      <c r="I7" s="76"/>
      <c r="J7" s="76"/>
      <c r="K7" s="76"/>
      <c r="L7" s="76"/>
      <c r="M7" s="76"/>
      <c r="N7" s="76"/>
      <c r="O7" s="76"/>
      <c r="P7" s="76"/>
      <c r="Q7" s="76"/>
      <c r="R7" s="76"/>
      <c r="S7" s="76"/>
      <c r="T7" s="76"/>
      <c r="U7" s="76"/>
      <c r="V7" s="76"/>
      <c r="W7" s="76"/>
      <c r="X7" s="76"/>
      <c r="Y7" s="192"/>
      <c r="Z7" s="67" t="s">
        <v>147</v>
      </c>
      <c r="AA7" s="67" t="s">
        <v>148</v>
      </c>
    </row>
    <row r="8" spans="1:39" ht="20.100000000000001" customHeight="1" x14ac:dyDescent="0.15">
      <c r="A8" s="196">
        <v>6</v>
      </c>
      <c r="B8" s="193">
        <v>6</v>
      </c>
      <c r="C8" s="249" t="s">
        <v>149</v>
      </c>
      <c r="D8" s="250"/>
      <c r="E8" s="77"/>
      <c r="F8" s="77"/>
      <c r="G8" s="77"/>
      <c r="H8" s="77"/>
      <c r="I8" s="77"/>
      <c r="J8" s="77"/>
      <c r="K8" s="77"/>
      <c r="L8" s="77"/>
      <c r="M8" s="77"/>
      <c r="N8" s="77"/>
      <c r="O8" s="77"/>
      <c r="P8" s="77"/>
      <c r="Q8" s="77"/>
      <c r="R8" s="77"/>
      <c r="S8" s="77"/>
      <c r="T8" s="77"/>
      <c r="U8" s="77"/>
      <c r="V8" s="77"/>
      <c r="W8" s="77"/>
      <c r="X8" s="77"/>
      <c r="Y8" s="192"/>
      <c r="Z8" s="67"/>
      <c r="AA8" s="67"/>
    </row>
    <row r="9" spans="1:39" ht="20.100000000000001" customHeight="1" x14ac:dyDescent="0.15">
      <c r="A9" s="196">
        <v>7</v>
      </c>
      <c r="B9" s="193">
        <v>7</v>
      </c>
      <c r="C9" s="249" t="s">
        <v>150</v>
      </c>
      <c r="D9" s="250"/>
      <c r="E9" s="77"/>
      <c r="F9" s="77"/>
      <c r="G9" s="77"/>
      <c r="H9" s="77"/>
      <c r="I9" s="77"/>
      <c r="J9" s="77"/>
      <c r="K9" s="77"/>
      <c r="L9" s="77"/>
      <c r="M9" s="77"/>
      <c r="N9" s="77"/>
      <c r="O9" s="77"/>
      <c r="P9" s="77"/>
      <c r="Q9" s="77"/>
      <c r="R9" s="77"/>
      <c r="S9" s="77"/>
      <c r="T9" s="77"/>
      <c r="U9" s="77"/>
      <c r="V9" s="77"/>
      <c r="W9" s="77"/>
      <c r="X9" s="77"/>
      <c r="Y9" s="192"/>
      <c r="Z9" s="67"/>
      <c r="AA9" s="67"/>
    </row>
    <row r="10" spans="1:39" ht="20.100000000000001" customHeight="1" x14ac:dyDescent="0.15">
      <c r="A10" s="196">
        <v>9</v>
      </c>
      <c r="B10" s="193">
        <v>8</v>
      </c>
      <c r="C10" s="249" t="s">
        <v>151</v>
      </c>
      <c r="D10" s="250"/>
      <c r="E10" s="77"/>
      <c r="F10" s="77"/>
      <c r="G10" s="77"/>
      <c r="H10" s="77"/>
      <c r="I10" s="77"/>
      <c r="J10" s="77"/>
      <c r="K10" s="77"/>
      <c r="L10" s="77"/>
      <c r="M10" s="77"/>
      <c r="N10" s="77"/>
      <c r="O10" s="77"/>
      <c r="P10" s="77"/>
      <c r="Q10" s="77"/>
      <c r="R10" s="77"/>
      <c r="S10" s="77"/>
      <c r="T10" s="77"/>
      <c r="U10" s="77"/>
      <c r="V10" s="77"/>
      <c r="W10" s="77"/>
      <c r="X10" s="77"/>
      <c r="Y10" s="192"/>
      <c r="Z10" s="67"/>
      <c r="AA10" s="67"/>
    </row>
    <row r="11" spans="1:39" ht="20.100000000000001" customHeight="1" x14ac:dyDescent="0.15">
      <c r="A11" s="196"/>
      <c r="B11" s="193">
        <v>9</v>
      </c>
      <c r="C11" s="250" t="s">
        <v>256</v>
      </c>
      <c r="D11" s="257"/>
      <c r="E11" s="77"/>
      <c r="F11" s="77"/>
      <c r="G11" s="77"/>
      <c r="H11" s="77"/>
      <c r="I11" s="77"/>
      <c r="J11" s="77"/>
      <c r="K11" s="77"/>
      <c r="L11" s="77"/>
      <c r="M11" s="77"/>
      <c r="N11" s="77"/>
      <c r="O11" s="77"/>
      <c r="P11" s="77"/>
      <c r="Q11" s="77"/>
      <c r="R11" s="77"/>
      <c r="S11" s="77"/>
      <c r="T11" s="77"/>
      <c r="U11" s="77"/>
      <c r="V11" s="77"/>
      <c r="W11" s="77"/>
      <c r="X11" s="77"/>
      <c r="Y11" s="192"/>
      <c r="Z11" s="67" t="s">
        <v>290</v>
      </c>
      <c r="AA11" s="67" t="s">
        <v>257</v>
      </c>
    </row>
    <row r="12" spans="1:39" ht="20.100000000000001" customHeight="1" x14ac:dyDescent="0.15">
      <c r="A12" s="196">
        <v>11</v>
      </c>
      <c r="B12" s="193">
        <v>10</v>
      </c>
      <c r="C12" s="249" t="s">
        <v>42</v>
      </c>
      <c r="D12" s="250"/>
      <c r="E12" s="78"/>
      <c r="F12" s="78"/>
      <c r="G12" s="78"/>
      <c r="H12" s="78"/>
      <c r="I12" s="78"/>
      <c r="J12" s="78"/>
      <c r="K12" s="78"/>
      <c r="L12" s="78"/>
      <c r="M12" s="78"/>
      <c r="N12" s="78"/>
      <c r="O12" s="78"/>
      <c r="P12" s="78"/>
      <c r="Q12" s="78"/>
      <c r="R12" s="78"/>
      <c r="S12" s="78"/>
      <c r="T12" s="78"/>
      <c r="U12" s="78"/>
      <c r="V12" s="78"/>
      <c r="W12" s="78"/>
      <c r="X12" s="78"/>
      <c r="Y12" s="192"/>
      <c r="Z12" s="67"/>
      <c r="AA12" s="67"/>
    </row>
    <row r="13" spans="1:39" ht="20.100000000000001" customHeight="1" x14ac:dyDescent="0.15">
      <c r="A13" s="196">
        <v>12</v>
      </c>
      <c r="B13" s="193">
        <v>11</v>
      </c>
      <c r="C13" s="249" t="s">
        <v>152</v>
      </c>
      <c r="D13" s="250"/>
      <c r="E13" s="76"/>
      <c r="F13" s="76"/>
      <c r="G13" s="76"/>
      <c r="H13" s="76"/>
      <c r="I13" s="76"/>
      <c r="J13" s="76"/>
      <c r="K13" s="76"/>
      <c r="L13" s="76"/>
      <c r="M13" s="76"/>
      <c r="N13" s="76"/>
      <c r="O13" s="76"/>
      <c r="P13" s="76"/>
      <c r="Q13" s="76"/>
      <c r="R13" s="76"/>
      <c r="S13" s="76"/>
      <c r="T13" s="76"/>
      <c r="U13" s="76"/>
      <c r="V13" s="76"/>
      <c r="W13" s="76"/>
      <c r="X13" s="76"/>
      <c r="Y13" s="192"/>
      <c r="Z13" s="198" t="s">
        <v>75</v>
      </c>
      <c r="AA13" s="198" t="s">
        <v>153</v>
      </c>
      <c r="AB13" s="198" t="s">
        <v>154</v>
      </c>
      <c r="AC13" s="198" t="s">
        <v>155</v>
      </c>
      <c r="AD13" s="198" t="s">
        <v>156</v>
      </c>
      <c r="AE13" s="198" t="s">
        <v>157</v>
      </c>
      <c r="AF13" s="198" t="s">
        <v>158</v>
      </c>
      <c r="AG13" s="198" t="s">
        <v>159</v>
      </c>
      <c r="AH13" s="198" t="s">
        <v>160</v>
      </c>
      <c r="AI13" s="198" t="s">
        <v>161</v>
      </c>
      <c r="AJ13" s="198" t="s">
        <v>162</v>
      </c>
      <c r="AK13" s="198" t="s">
        <v>163</v>
      </c>
      <c r="AL13" s="198" t="s">
        <v>164</v>
      </c>
      <c r="AM13" s="198" t="s">
        <v>165</v>
      </c>
    </row>
    <row r="14" spans="1:39" ht="20.100000000000001" customHeight="1" x14ac:dyDescent="0.15">
      <c r="A14" s="196">
        <v>13</v>
      </c>
      <c r="B14" s="193">
        <v>12</v>
      </c>
      <c r="C14" s="249" t="s">
        <v>166</v>
      </c>
      <c r="D14" s="250"/>
      <c r="E14" s="221" t="str">
        <f>IFERROR(HLOOKUP(E13,$Z$13:$AM$14,2,0),"")</f>
        <v/>
      </c>
      <c r="F14" s="221" t="str">
        <f t="shared" ref="F14:X14" si="0">IFERROR(HLOOKUP(F13,$Z$13:$AM$14,2,0),"")</f>
        <v/>
      </c>
      <c r="G14" s="221" t="str">
        <f t="shared" si="0"/>
        <v/>
      </c>
      <c r="H14" s="221" t="str">
        <f t="shared" si="0"/>
        <v/>
      </c>
      <c r="I14" s="221" t="str">
        <f t="shared" si="0"/>
        <v/>
      </c>
      <c r="J14" s="221" t="str">
        <f t="shared" si="0"/>
        <v/>
      </c>
      <c r="K14" s="221" t="str">
        <f t="shared" si="0"/>
        <v/>
      </c>
      <c r="L14" s="221" t="str">
        <f t="shared" si="0"/>
        <v/>
      </c>
      <c r="M14" s="221" t="str">
        <f t="shared" si="0"/>
        <v/>
      </c>
      <c r="N14" s="221" t="str">
        <f t="shared" ref="N14:W14" si="1">IFERROR(HLOOKUP(N13,$Z$13:$AM$14,2,0),"")</f>
        <v/>
      </c>
      <c r="O14" s="221" t="str">
        <f t="shared" si="1"/>
        <v/>
      </c>
      <c r="P14" s="221" t="str">
        <f t="shared" si="1"/>
        <v/>
      </c>
      <c r="Q14" s="221" t="str">
        <f t="shared" si="1"/>
        <v/>
      </c>
      <c r="R14" s="221" t="str">
        <f t="shared" si="1"/>
        <v/>
      </c>
      <c r="S14" s="221" t="str">
        <f t="shared" si="1"/>
        <v/>
      </c>
      <c r="T14" s="221" t="str">
        <f t="shared" si="1"/>
        <v/>
      </c>
      <c r="U14" s="221" t="str">
        <f t="shared" si="1"/>
        <v/>
      </c>
      <c r="V14" s="221" t="str">
        <f t="shared" si="1"/>
        <v/>
      </c>
      <c r="W14" s="221" t="str">
        <f t="shared" si="1"/>
        <v/>
      </c>
      <c r="X14" s="221" t="str">
        <f t="shared" si="0"/>
        <v/>
      </c>
      <c r="Y14" s="192"/>
      <c r="Z14" s="199">
        <v>1</v>
      </c>
      <c r="AA14" s="199">
        <v>2</v>
      </c>
      <c r="AB14" s="199">
        <v>3</v>
      </c>
      <c r="AC14" s="199">
        <v>4</v>
      </c>
      <c r="AD14" s="199">
        <v>5</v>
      </c>
      <c r="AE14" s="199">
        <v>6</v>
      </c>
      <c r="AF14" s="199">
        <v>7</v>
      </c>
      <c r="AG14" s="199">
        <v>8</v>
      </c>
      <c r="AH14" s="199">
        <v>9</v>
      </c>
      <c r="AI14" s="199">
        <v>10</v>
      </c>
      <c r="AJ14" s="199">
        <v>11</v>
      </c>
      <c r="AK14" s="199">
        <v>12</v>
      </c>
      <c r="AL14" s="199">
        <v>13</v>
      </c>
      <c r="AM14" s="198">
        <v>90</v>
      </c>
    </row>
    <row r="15" spans="1:39" ht="20.100000000000001" customHeight="1" thickBot="1" x14ac:dyDescent="0.2">
      <c r="A15" s="196">
        <v>15</v>
      </c>
      <c r="B15" s="193">
        <v>13</v>
      </c>
      <c r="C15" s="249" t="s">
        <v>167</v>
      </c>
      <c r="D15" s="250"/>
      <c r="E15" s="79"/>
      <c r="F15" s="79"/>
      <c r="G15" s="79"/>
      <c r="H15" s="79"/>
      <c r="I15" s="79"/>
      <c r="J15" s="79"/>
      <c r="K15" s="79"/>
      <c r="L15" s="79"/>
      <c r="M15" s="79"/>
      <c r="N15" s="79"/>
      <c r="O15" s="79"/>
      <c r="P15" s="79"/>
      <c r="Q15" s="79"/>
      <c r="R15" s="79"/>
      <c r="S15" s="79"/>
      <c r="T15" s="79"/>
      <c r="U15" s="79"/>
      <c r="V15" s="79"/>
      <c r="W15" s="79"/>
      <c r="X15" s="79"/>
      <c r="Y15" s="192"/>
      <c r="Z15" s="67" t="s">
        <v>168</v>
      </c>
      <c r="AA15" s="67" t="s">
        <v>169</v>
      </c>
    </row>
    <row r="16" spans="1:39" ht="13.2" thickTop="1" x14ac:dyDescent="0.15"/>
    <row r="17" spans="3:35" ht="20.100000000000001" customHeight="1" thickBot="1" x14ac:dyDescent="0.2">
      <c r="C17" s="67"/>
      <c r="E17" s="200" t="s">
        <v>170</v>
      </c>
      <c r="G17" s="200" t="s">
        <v>171</v>
      </c>
    </row>
    <row r="18" spans="3:35" s="68" customFormat="1" ht="33" customHeight="1" thickTop="1" thickBot="1" x14ac:dyDescent="0.2">
      <c r="C18" s="251" t="s">
        <v>172</v>
      </c>
      <c r="D18" s="252"/>
      <c r="E18" s="72"/>
      <c r="F18" s="201" t="s">
        <v>30</v>
      </c>
      <c r="G18" s="202" t="str">
        <f>IF(E18="","",IFERROR(VLOOKUP(E18,'加入-入力フォーム'!$Z$21:$AB$80,2,0),"該当する職種がありません。コード表から近い項目を選択して参照してください"))</f>
        <v/>
      </c>
    </row>
    <row r="19" spans="3:35" s="68" customFormat="1" ht="13.2" thickTop="1" x14ac:dyDescent="0.15">
      <c r="E19" s="253"/>
      <c r="F19" s="253"/>
    </row>
    <row r="20" spans="3:35" s="68" customFormat="1" x14ac:dyDescent="0.15">
      <c r="Z20" s="203" t="s">
        <v>173</v>
      </c>
      <c r="AA20" s="203" t="s">
        <v>41</v>
      </c>
      <c r="AB20" s="203" t="s">
        <v>20</v>
      </c>
      <c r="AE20" s="204"/>
      <c r="AF20" s="205" t="s">
        <v>174</v>
      </c>
      <c r="AG20" s="206" t="s">
        <v>20</v>
      </c>
      <c r="AH20" s="206" t="s">
        <v>175</v>
      </c>
      <c r="AI20" s="204"/>
    </row>
    <row r="21" spans="3:35" ht="15" customHeight="1" x14ac:dyDescent="0.15">
      <c r="E21" s="68"/>
      <c r="F21" s="68"/>
      <c r="G21" s="68"/>
      <c r="H21" s="68"/>
      <c r="I21" s="68"/>
      <c r="J21" s="68"/>
      <c r="K21" s="68"/>
      <c r="L21" s="68"/>
      <c r="Z21" s="207" t="s">
        <v>176</v>
      </c>
      <c r="AA21" s="203" t="s">
        <v>75</v>
      </c>
      <c r="AB21" s="208">
        <v>1</v>
      </c>
      <c r="AE21" s="204"/>
      <c r="AF21" s="209" t="s">
        <v>177</v>
      </c>
      <c r="AG21" s="210">
        <v>1</v>
      </c>
      <c r="AH21" s="211" t="s">
        <v>178</v>
      </c>
      <c r="AI21" s="204"/>
    </row>
    <row r="22" spans="3:35" ht="15" customHeight="1" x14ac:dyDescent="0.15">
      <c r="E22" s="68"/>
      <c r="F22" s="68"/>
      <c r="G22" s="68"/>
      <c r="H22" s="68"/>
      <c r="I22" s="68"/>
      <c r="J22" s="68"/>
      <c r="K22" s="68"/>
      <c r="L22" s="68"/>
      <c r="Z22" s="207" t="s">
        <v>179</v>
      </c>
      <c r="AA22" s="203" t="s">
        <v>75</v>
      </c>
      <c r="AB22" s="208">
        <v>1</v>
      </c>
      <c r="AE22" s="204"/>
      <c r="AF22" s="209" t="s">
        <v>180</v>
      </c>
      <c r="AG22" s="210">
        <v>2</v>
      </c>
      <c r="AH22" s="211" t="s">
        <v>181</v>
      </c>
      <c r="AI22" s="204"/>
    </row>
    <row r="23" spans="3:35" ht="15" customHeight="1" x14ac:dyDescent="0.15">
      <c r="E23" s="68"/>
      <c r="F23" s="68"/>
      <c r="G23" s="68"/>
      <c r="H23" s="68"/>
      <c r="I23" s="68"/>
      <c r="J23" s="68"/>
      <c r="K23" s="68"/>
      <c r="L23" s="68"/>
      <c r="Z23" s="207" t="s">
        <v>182</v>
      </c>
      <c r="AA23" s="203" t="s">
        <v>75</v>
      </c>
      <c r="AB23" s="208">
        <v>1</v>
      </c>
      <c r="AE23" s="204"/>
      <c r="AF23" s="209" t="s">
        <v>183</v>
      </c>
      <c r="AG23" s="210">
        <v>3</v>
      </c>
      <c r="AH23" s="211" t="s">
        <v>184</v>
      </c>
      <c r="AI23" s="204"/>
    </row>
    <row r="24" spans="3:35" ht="15" customHeight="1" x14ac:dyDescent="0.15">
      <c r="E24" s="68"/>
      <c r="F24" s="68"/>
      <c r="G24" s="68"/>
      <c r="H24" s="68"/>
      <c r="I24" s="68"/>
      <c r="J24" s="68"/>
      <c r="K24" s="68"/>
      <c r="L24" s="68"/>
      <c r="Z24" s="207" t="s">
        <v>185</v>
      </c>
      <c r="AA24" s="203" t="s">
        <v>75</v>
      </c>
      <c r="AB24" s="208">
        <v>1</v>
      </c>
      <c r="AE24" s="204"/>
      <c r="AF24" s="209" t="s">
        <v>186</v>
      </c>
      <c r="AG24" s="210">
        <v>4</v>
      </c>
      <c r="AH24" s="211" t="s">
        <v>187</v>
      </c>
      <c r="AI24" s="204"/>
    </row>
    <row r="25" spans="3:35" ht="15" customHeight="1" x14ac:dyDescent="0.15">
      <c r="E25" s="68"/>
      <c r="F25" s="68"/>
      <c r="G25" s="68"/>
      <c r="H25" s="68"/>
      <c r="I25" s="68"/>
      <c r="J25" s="68"/>
      <c r="K25" s="68"/>
      <c r="L25" s="68"/>
      <c r="Z25" s="207" t="s">
        <v>188</v>
      </c>
      <c r="AA25" s="203" t="s">
        <v>75</v>
      </c>
      <c r="AB25" s="208">
        <v>1</v>
      </c>
      <c r="AE25" s="204"/>
      <c r="AF25" s="209" t="s">
        <v>189</v>
      </c>
      <c r="AG25" s="210">
        <v>5</v>
      </c>
      <c r="AH25" s="211" t="s">
        <v>189</v>
      </c>
      <c r="AI25" s="204"/>
    </row>
    <row r="26" spans="3:35" ht="15" customHeight="1" x14ac:dyDescent="0.15">
      <c r="E26" s="68"/>
      <c r="F26" s="68"/>
      <c r="G26" s="68"/>
      <c r="H26" s="68"/>
      <c r="I26" s="68"/>
      <c r="J26" s="68"/>
      <c r="K26" s="68"/>
      <c r="L26" s="68"/>
      <c r="Z26" s="207" t="s">
        <v>190</v>
      </c>
      <c r="AA26" s="203" t="s">
        <v>75</v>
      </c>
      <c r="AB26" s="208">
        <v>1</v>
      </c>
      <c r="AE26" s="204"/>
      <c r="AF26" s="209" t="s">
        <v>191</v>
      </c>
      <c r="AG26" s="210">
        <v>6</v>
      </c>
      <c r="AH26" s="211" t="s">
        <v>192</v>
      </c>
      <c r="AI26" s="204"/>
    </row>
    <row r="27" spans="3:35" ht="15" customHeight="1" x14ac:dyDescent="0.15">
      <c r="E27" s="68"/>
      <c r="F27" s="68"/>
      <c r="G27" s="68"/>
      <c r="H27" s="68"/>
      <c r="I27" s="68"/>
      <c r="J27" s="68"/>
      <c r="K27" s="68"/>
      <c r="L27" s="68"/>
      <c r="Z27" s="207" t="s">
        <v>193</v>
      </c>
      <c r="AA27" s="203" t="s">
        <v>153</v>
      </c>
      <c r="AB27" s="208">
        <v>2</v>
      </c>
      <c r="AE27" s="204"/>
      <c r="AF27" s="209" t="s">
        <v>194</v>
      </c>
      <c r="AG27" s="210">
        <v>7</v>
      </c>
      <c r="AH27" s="211" t="s">
        <v>195</v>
      </c>
      <c r="AI27" s="204"/>
    </row>
    <row r="28" spans="3:35" ht="15" customHeight="1" x14ac:dyDescent="0.15">
      <c r="E28" s="68"/>
      <c r="F28" s="68"/>
      <c r="G28" s="68"/>
      <c r="H28" s="68"/>
      <c r="I28" s="68"/>
      <c r="J28" s="68"/>
      <c r="K28" s="68"/>
      <c r="L28" s="68"/>
      <c r="Z28" s="207" t="s">
        <v>196</v>
      </c>
      <c r="AA28" s="203" t="s">
        <v>153</v>
      </c>
      <c r="AB28" s="208">
        <v>2</v>
      </c>
      <c r="AE28" s="204"/>
      <c r="AF28" s="209" t="s">
        <v>197</v>
      </c>
      <c r="AG28" s="210">
        <v>8</v>
      </c>
      <c r="AH28" s="211" t="s">
        <v>197</v>
      </c>
      <c r="AI28" s="204"/>
    </row>
    <row r="29" spans="3:35" ht="15" customHeight="1" x14ac:dyDescent="0.15">
      <c r="E29" s="68"/>
      <c r="F29" s="68"/>
      <c r="G29" s="68"/>
      <c r="H29" s="68"/>
      <c r="I29" s="68"/>
      <c r="J29" s="68"/>
      <c r="K29" s="68"/>
      <c r="L29" s="68"/>
      <c r="Z29" s="207" t="s">
        <v>198</v>
      </c>
      <c r="AA29" s="203" t="s">
        <v>153</v>
      </c>
      <c r="AB29" s="208">
        <v>2</v>
      </c>
      <c r="AE29" s="204"/>
      <c r="AF29" s="209" t="s">
        <v>199</v>
      </c>
      <c r="AG29" s="210">
        <v>9</v>
      </c>
      <c r="AH29" s="211" t="s">
        <v>200</v>
      </c>
      <c r="AI29" s="204"/>
    </row>
    <row r="30" spans="3:35" ht="15" customHeight="1" x14ac:dyDescent="0.15">
      <c r="E30" s="68"/>
      <c r="F30" s="68"/>
      <c r="G30" s="68"/>
      <c r="H30" s="68"/>
      <c r="I30" s="68"/>
      <c r="J30" s="68"/>
      <c r="K30" s="68"/>
      <c r="L30" s="68"/>
      <c r="Z30" s="207" t="s">
        <v>201</v>
      </c>
      <c r="AA30" s="203" t="s">
        <v>153</v>
      </c>
      <c r="AB30" s="208">
        <v>2</v>
      </c>
      <c r="AE30" s="204"/>
      <c r="AF30" s="209" t="s">
        <v>202</v>
      </c>
      <c r="AG30" s="210">
        <v>10</v>
      </c>
      <c r="AH30" s="211" t="s">
        <v>203</v>
      </c>
      <c r="AI30" s="204"/>
    </row>
    <row r="31" spans="3:35" ht="15" customHeight="1" x14ac:dyDescent="0.15">
      <c r="E31" s="68"/>
      <c r="F31" s="68"/>
      <c r="G31" s="68"/>
      <c r="H31" s="68"/>
      <c r="I31" s="68"/>
      <c r="J31" s="68"/>
      <c r="K31" s="68"/>
      <c r="L31" s="68"/>
      <c r="Z31" s="207" t="s">
        <v>204</v>
      </c>
      <c r="AA31" s="203" t="s">
        <v>153</v>
      </c>
      <c r="AB31" s="208">
        <v>2</v>
      </c>
      <c r="AE31" s="204"/>
      <c r="AF31" s="209" t="s">
        <v>205</v>
      </c>
      <c r="AG31" s="209">
        <v>11</v>
      </c>
      <c r="AH31" s="211" t="s">
        <v>205</v>
      </c>
      <c r="AI31" s="204"/>
    </row>
    <row r="32" spans="3:35" ht="15" customHeight="1" x14ac:dyDescent="0.15">
      <c r="E32" s="68"/>
      <c r="F32" s="68"/>
      <c r="G32" s="68"/>
      <c r="H32" s="68"/>
      <c r="I32" s="68"/>
      <c r="J32" s="68"/>
      <c r="K32" s="68"/>
      <c r="L32" s="68"/>
      <c r="Z32" s="207" t="s">
        <v>206</v>
      </c>
      <c r="AA32" s="203" t="s">
        <v>153</v>
      </c>
      <c r="AB32" s="208">
        <v>2</v>
      </c>
      <c r="AE32" s="204"/>
      <c r="AF32" s="209" t="s">
        <v>207</v>
      </c>
      <c r="AG32" s="209">
        <v>12</v>
      </c>
      <c r="AH32" s="211" t="s">
        <v>208</v>
      </c>
      <c r="AI32" s="204"/>
    </row>
    <row r="33" spans="5:35" ht="15" customHeight="1" x14ac:dyDescent="0.15">
      <c r="E33" s="68"/>
      <c r="F33" s="68"/>
      <c r="G33" s="68"/>
      <c r="H33" s="68"/>
      <c r="I33" s="68"/>
      <c r="J33" s="68"/>
      <c r="K33" s="68"/>
      <c r="L33" s="68"/>
      <c r="Z33" s="207" t="s">
        <v>153</v>
      </c>
      <c r="AA33" s="203" t="s">
        <v>153</v>
      </c>
      <c r="AB33" s="208">
        <v>2</v>
      </c>
      <c r="AE33" s="204"/>
      <c r="AF33" s="209" t="s">
        <v>209</v>
      </c>
      <c r="AG33" s="209">
        <v>13</v>
      </c>
      <c r="AH33" s="211" t="s">
        <v>210</v>
      </c>
      <c r="AI33" s="204"/>
    </row>
    <row r="34" spans="5:35" ht="15" customHeight="1" x14ac:dyDescent="0.15">
      <c r="E34" s="68"/>
      <c r="F34" s="68"/>
      <c r="G34" s="68"/>
      <c r="H34" s="68"/>
      <c r="I34" s="68"/>
      <c r="J34" s="68"/>
      <c r="K34" s="68"/>
      <c r="L34" s="68"/>
      <c r="Z34" s="207" t="s">
        <v>211</v>
      </c>
      <c r="AA34" s="203" t="s">
        <v>153</v>
      </c>
      <c r="AB34" s="208">
        <v>2</v>
      </c>
      <c r="AE34" s="204"/>
      <c r="AF34" s="209" t="s">
        <v>212</v>
      </c>
      <c r="AG34" s="209">
        <v>90</v>
      </c>
      <c r="AH34" s="211" t="s">
        <v>213</v>
      </c>
      <c r="AI34" s="204"/>
    </row>
    <row r="35" spans="5:35" ht="15" customHeight="1" thickBot="1" x14ac:dyDescent="0.2">
      <c r="E35" s="68"/>
      <c r="F35" s="68"/>
      <c r="G35" s="68"/>
      <c r="H35" s="68"/>
      <c r="I35" s="68"/>
      <c r="J35" s="68"/>
      <c r="K35" s="68"/>
      <c r="L35" s="68"/>
      <c r="Z35" s="207" t="s">
        <v>154</v>
      </c>
      <c r="AA35" s="203" t="s">
        <v>154</v>
      </c>
      <c r="AB35" s="208">
        <v>3</v>
      </c>
      <c r="AE35" s="204"/>
      <c r="AF35" s="254" t="s">
        <v>214</v>
      </c>
      <c r="AG35" s="255"/>
      <c r="AH35" s="256"/>
      <c r="AI35" s="204"/>
    </row>
    <row r="36" spans="5:35" ht="15" customHeight="1" x14ac:dyDescent="0.15">
      <c r="E36" s="68"/>
      <c r="F36" s="68"/>
      <c r="G36" s="68"/>
      <c r="H36" s="68"/>
      <c r="I36" s="68"/>
      <c r="J36" s="68"/>
      <c r="K36" s="68"/>
      <c r="L36" s="68"/>
      <c r="Z36" s="207" t="s">
        <v>215</v>
      </c>
      <c r="AA36" s="203" t="s">
        <v>154</v>
      </c>
      <c r="AB36" s="208">
        <v>3</v>
      </c>
      <c r="AE36" s="204"/>
      <c r="AF36" s="204"/>
      <c r="AG36" s="204"/>
      <c r="AH36" s="204"/>
      <c r="AI36" s="204"/>
    </row>
    <row r="37" spans="5:35" ht="15" customHeight="1" x14ac:dyDescent="0.15">
      <c r="E37" s="68"/>
      <c r="F37" s="68"/>
      <c r="G37" s="68"/>
      <c r="H37" s="68"/>
      <c r="I37" s="68"/>
      <c r="J37" s="68"/>
      <c r="K37" s="68"/>
      <c r="L37" s="68"/>
      <c r="Z37" s="207" t="s">
        <v>216</v>
      </c>
      <c r="AA37" s="203" t="s">
        <v>154</v>
      </c>
      <c r="AB37" s="208">
        <v>3</v>
      </c>
    </row>
    <row r="38" spans="5:35" ht="15" customHeight="1" x14ac:dyDescent="0.15">
      <c r="E38" s="68"/>
      <c r="F38" s="68"/>
      <c r="G38" s="68"/>
      <c r="H38" s="68"/>
      <c r="I38" s="68"/>
      <c r="J38" s="68"/>
      <c r="K38" s="68"/>
      <c r="L38" s="68"/>
      <c r="Z38" s="207" t="s">
        <v>217</v>
      </c>
      <c r="AA38" s="203" t="s">
        <v>154</v>
      </c>
      <c r="AB38" s="208">
        <v>3</v>
      </c>
    </row>
    <row r="39" spans="5:35" ht="15" customHeight="1" x14ac:dyDescent="0.15">
      <c r="E39" s="68"/>
      <c r="F39" s="68"/>
      <c r="G39" s="68"/>
      <c r="H39" s="68"/>
      <c r="I39" s="68"/>
      <c r="J39" s="68"/>
      <c r="K39" s="68"/>
      <c r="L39" s="68"/>
      <c r="Z39" s="207" t="s">
        <v>218</v>
      </c>
      <c r="AA39" s="203" t="s">
        <v>154</v>
      </c>
      <c r="AB39" s="208">
        <v>3</v>
      </c>
    </row>
    <row r="40" spans="5:35" ht="15" customHeight="1" x14ac:dyDescent="0.15">
      <c r="Z40" s="207" t="s">
        <v>219</v>
      </c>
      <c r="AA40" s="203" t="s">
        <v>154</v>
      </c>
      <c r="AB40" s="208">
        <v>3</v>
      </c>
    </row>
    <row r="41" spans="5:35" ht="15" customHeight="1" x14ac:dyDescent="0.15">
      <c r="Z41" s="207" t="s">
        <v>220</v>
      </c>
      <c r="AA41" s="203" t="s">
        <v>154</v>
      </c>
      <c r="AB41" s="208">
        <v>3</v>
      </c>
    </row>
    <row r="42" spans="5:35" ht="15" customHeight="1" x14ac:dyDescent="0.15">
      <c r="Z42" s="207" t="s">
        <v>221</v>
      </c>
      <c r="AA42" s="203" t="s">
        <v>155</v>
      </c>
      <c r="AB42" s="208">
        <v>4</v>
      </c>
    </row>
    <row r="43" spans="5:35" ht="15" customHeight="1" x14ac:dyDescent="0.15">
      <c r="Z43" s="207" t="s">
        <v>222</v>
      </c>
      <c r="AA43" s="203" t="s">
        <v>155</v>
      </c>
      <c r="AB43" s="208">
        <v>4</v>
      </c>
    </row>
    <row r="44" spans="5:35" ht="15" customHeight="1" x14ac:dyDescent="0.15">
      <c r="Z44" s="207" t="s">
        <v>223</v>
      </c>
      <c r="AA44" s="203" t="s">
        <v>155</v>
      </c>
      <c r="AB44" s="208">
        <v>4</v>
      </c>
    </row>
    <row r="45" spans="5:35" ht="15" customHeight="1" x14ac:dyDescent="0.15">
      <c r="Z45" s="207" t="s">
        <v>224</v>
      </c>
      <c r="AA45" s="203" t="s">
        <v>155</v>
      </c>
      <c r="AB45" s="208">
        <v>4</v>
      </c>
    </row>
    <row r="46" spans="5:35" ht="15" customHeight="1" x14ac:dyDescent="0.15">
      <c r="Z46" s="207" t="s">
        <v>225</v>
      </c>
      <c r="AA46" s="203" t="s">
        <v>155</v>
      </c>
      <c r="AB46" s="208">
        <v>4</v>
      </c>
    </row>
    <row r="47" spans="5:35" ht="15" customHeight="1" x14ac:dyDescent="0.15">
      <c r="Z47" s="207" t="s">
        <v>226</v>
      </c>
      <c r="AA47" s="203" t="s">
        <v>155</v>
      </c>
      <c r="AB47" s="208">
        <v>4</v>
      </c>
    </row>
    <row r="48" spans="5:35" ht="15" customHeight="1" x14ac:dyDescent="0.15">
      <c r="Z48" s="212" t="s">
        <v>156</v>
      </c>
      <c r="AA48" s="203" t="s">
        <v>156</v>
      </c>
      <c r="AB48" s="208">
        <v>5</v>
      </c>
    </row>
    <row r="49" spans="26:28" ht="15" customHeight="1" x14ac:dyDescent="0.15">
      <c r="Z49" s="207" t="s">
        <v>157</v>
      </c>
      <c r="AA49" s="203" t="s">
        <v>157</v>
      </c>
      <c r="AB49" s="208">
        <v>6</v>
      </c>
    </row>
    <row r="50" spans="26:28" ht="15" customHeight="1" x14ac:dyDescent="0.15">
      <c r="Z50" s="207" t="s">
        <v>227</v>
      </c>
      <c r="AA50" s="203" t="s">
        <v>157</v>
      </c>
      <c r="AB50" s="208">
        <v>6</v>
      </c>
    </row>
    <row r="51" spans="26:28" ht="15" customHeight="1" x14ac:dyDescent="0.15">
      <c r="Z51" s="207" t="s">
        <v>228</v>
      </c>
      <c r="AA51" s="203" t="s">
        <v>157</v>
      </c>
      <c r="AB51" s="208">
        <v>6</v>
      </c>
    </row>
    <row r="52" spans="26:28" ht="15" customHeight="1" x14ac:dyDescent="0.15">
      <c r="Z52" s="207" t="s">
        <v>229</v>
      </c>
      <c r="AA52" s="203" t="s">
        <v>158</v>
      </c>
      <c r="AB52" s="208">
        <v>7</v>
      </c>
    </row>
    <row r="53" spans="26:28" ht="15" customHeight="1" x14ac:dyDescent="0.15">
      <c r="Z53" s="207" t="s">
        <v>230</v>
      </c>
      <c r="AA53" s="203" t="s">
        <v>158</v>
      </c>
      <c r="AB53" s="208">
        <v>7</v>
      </c>
    </row>
    <row r="54" spans="26:28" ht="15" customHeight="1" x14ac:dyDescent="0.15">
      <c r="Z54" s="207" t="s">
        <v>231</v>
      </c>
      <c r="AA54" s="203" t="s">
        <v>158</v>
      </c>
      <c r="AB54" s="208">
        <v>7</v>
      </c>
    </row>
    <row r="55" spans="26:28" ht="15" customHeight="1" x14ac:dyDescent="0.15">
      <c r="Z55" s="207" t="s">
        <v>232</v>
      </c>
      <c r="AA55" s="203" t="s">
        <v>158</v>
      </c>
      <c r="AB55" s="208">
        <v>7</v>
      </c>
    </row>
    <row r="56" spans="26:28" ht="15" customHeight="1" x14ac:dyDescent="0.15">
      <c r="Z56" s="207" t="s">
        <v>233</v>
      </c>
      <c r="AA56" s="203" t="s">
        <v>158</v>
      </c>
      <c r="AB56" s="208">
        <v>7</v>
      </c>
    </row>
    <row r="57" spans="26:28" ht="15" customHeight="1" x14ac:dyDescent="0.15">
      <c r="Z57" s="207" t="s">
        <v>234</v>
      </c>
      <c r="AA57" s="203" t="s">
        <v>158</v>
      </c>
      <c r="AB57" s="208">
        <v>7</v>
      </c>
    </row>
    <row r="58" spans="26:28" ht="15" customHeight="1" x14ac:dyDescent="0.15">
      <c r="Z58" s="207" t="s">
        <v>235</v>
      </c>
      <c r="AA58" s="203" t="s">
        <v>158</v>
      </c>
      <c r="AB58" s="208">
        <v>7</v>
      </c>
    </row>
    <row r="59" spans="26:28" x14ac:dyDescent="0.15">
      <c r="Z59" s="207" t="s">
        <v>159</v>
      </c>
      <c r="AA59" s="203" t="s">
        <v>159</v>
      </c>
      <c r="AB59" s="208">
        <v>8</v>
      </c>
    </row>
    <row r="60" spans="26:28" x14ac:dyDescent="0.15">
      <c r="Z60" s="207" t="s">
        <v>160</v>
      </c>
      <c r="AA60" s="203" t="s">
        <v>160</v>
      </c>
      <c r="AB60" s="208">
        <v>9</v>
      </c>
    </row>
    <row r="61" spans="26:28" x14ac:dyDescent="0.15">
      <c r="Z61" s="207" t="s">
        <v>236</v>
      </c>
      <c r="AA61" s="203" t="s">
        <v>160</v>
      </c>
      <c r="AB61" s="208">
        <v>9</v>
      </c>
    </row>
    <row r="62" spans="26:28" x14ac:dyDescent="0.15">
      <c r="Z62" s="207" t="s">
        <v>237</v>
      </c>
      <c r="AA62" s="203" t="s">
        <v>160</v>
      </c>
      <c r="AB62" s="208">
        <v>9</v>
      </c>
    </row>
    <row r="63" spans="26:28" x14ac:dyDescent="0.15">
      <c r="Z63" s="207" t="s">
        <v>161</v>
      </c>
      <c r="AA63" s="203" t="s">
        <v>161</v>
      </c>
      <c r="AB63" s="208">
        <v>10</v>
      </c>
    </row>
    <row r="64" spans="26:28" x14ac:dyDescent="0.15">
      <c r="Z64" s="207" t="s">
        <v>238</v>
      </c>
      <c r="AA64" s="203" t="s">
        <v>161</v>
      </c>
      <c r="AB64" s="208">
        <v>10</v>
      </c>
    </row>
    <row r="65" spans="26:28" x14ac:dyDescent="0.15">
      <c r="Z65" s="207" t="s">
        <v>239</v>
      </c>
      <c r="AA65" s="203" t="s">
        <v>161</v>
      </c>
      <c r="AB65" s="208">
        <v>10</v>
      </c>
    </row>
    <row r="66" spans="26:28" x14ac:dyDescent="0.15">
      <c r="Z66" s="207" t="s">
        <v>240</v>
      </c>
      <c r="AA66" s="203" t="s">
        <v>161</v>
      </c>
      <c r="AB66" s="208">
        <v>10</v>
      </c>
    </row>
    <row r="67" spans="26:28" x14ac:dyDescent="0.15">
      <c r="Z67" s="207" t="s">
        <v>241</v>
      </c>
      <c r="AA67" s="203" t="s">
        <v>161</v>
      </c>
      <c r="AB67" s="208">
        <v>10</v>
      </c>
    </row>
    <row r="68" spans="26:28" x14ac:dyDescent="0.15">
      <c r="Z68" s="207" t="s">
        <v>242</v>
      </c>
      <c r="AA68" s="203" t="s">
        <v>161</v>
      </c>
      <c r="AB68" s="208">
        <v>10</v>
      </c>
    </row>
    <row r="69" spans="26:28" x14ac:dyDescent="0.15">
      <c r="Z69" s="207" t="s">
        <v>243</v>
      </c>
      <c r="AA69" s="203" t="s">
        <v>162</v>
      </c>
      <c r="AB69" s="208">
        <v>11</v>
      </c>
    </row>
    <row r="70" spans="26:28" x14ac:dyDescent="0.15">
      <c r="Z70" s="207" t="s">
        <v>163</v>
      </c>
      <c r="AA70" s="203" t="s">
        <v>163</v>
      </c>
      <c r="AB70" s="208">
        <v>12</v>
      </c>
    </row>
    <row r="71" spans="26:28" x14ac:dyDescent="0.15">
      <c r="Z71" s="207" t="s">
        <v>244</v>
      </c>
      <c r="AA71" s="203" t="s">
        <v>163</v>
      </c>
      <c r="AB71" s="208">
        <v>12</v>
      </c>
    </row>
    <row r="72" spans="26:28" x14ac:dyDescent="0.15">
      <c r="Z72" s="207" t="s">
        <v>245</v>
      </c>
      <c r="AA72" s="203" t="s">
        <v>164</v>
      </c>
      <c r="AB72" s="208">
        <v>13</v>
      </c>
    </row>
    <row r="73" spans="26:28" x14ac:dyDescent="0.15">
      <c r="Z73" s="207" t="s">
        <v>246</v>
      </c>
      <c r="AA73" s="203" t="s">
        <v>164</v>
      </c>
      <c r="AB73" s="208">
        <v>13</v>
      </c>
    </row>
    <row r="74" spans="26:28" x14ac:dyDescent="0.15">
      <c r="Z74" s="207" t="s">
        <v>247</v>
      </c>
      <c r="AA74" s="203" t="s">
        <v>164</v>
      </c>
      <c r="AB74" s="208">
        <v>13</v>
      </c>
    </row>
    <row r="75" spans="26:28" x14ac:dyDescent="0.15">
      <c r="Z75" s="207" t="s">
        <v>248</v>
      </c>
      <c r="AA75" s="203" t="s">
        <v>165</v>
      </c>
      <c r="AB75" s="203">
        <v>90</v>
      </c>
    </row>
    <row r="76" spans="26:28" x14ac:dyDescent="0.15">
      <c r="Z76" s="207" t="s">
        <v>249</v>
      </c>
      <c r="AA76" s="203" t="s">
        <v>165</v>
      </c>
      <c r="AB76" s="203">
        <v>90</v>
      </c>
    </row>
    <row r="77" spans="26:28" x14ac:dyDescent="0.15">
      <c r="Z77" s="207" t="s">
        <v>250</v>
      </c>
      <c r="AA77" s="203" t="s">
        <v>165</v>
      </c>
      <c r="AB77" s="203">
        <v>90</v>
      </c>
    </row>
    <row r="78" spans="26:28" x14ac:dyDescent="0.15">
      <c r="Z78" s="207" t="s">
        <v>251</v>
      </c>
      <c r="AA78" s="203" t="s">
        <v>165</v>
      </c>
      <c r="AB78" s="203">
        <v>90</v>
      </c>
    </row>
    <row r="79" spans="26:28" x14ac:dyDescent="0.15">
      <c r="Z79" s="207" t="s">
        <v>252</v>
      </c>
      <c r="AA79" s="203" t="s">
        <v>165</v>
      </c>
      <c r="AB79" s="203">
        <v>90</v>
      </c>
    </row>
    <row r="80" spans="26:28" x14ac:dyDescent="0.15">
      <c r="Z80" s="207" t="s">
        <v>253</v>
      </c>
      <c r="AA80" s="203" t="s">
        <v>165</v>
      </c>
      <c r="AB80" s="203">
        <v>90</v>
      </c>
    </row>
  </sheetData>
  <sheetProtection sheet="1" objects="1" scenarios="1"/>
  <mergeCells count="15">
    <mergeCell ref="C9:D9"/>
    <mergeCell ref="C3:D3"/>
    <mergeCell ref="C4:D4"/>
    <mergeCell ref="C5:C6"/>
    <mergeCell ref="C7:D7"/>
    <mergeCell ref="C8:D8"/>
    <mergeCell ref="C15:D15"/>
    <mergeCell ref="C18:D18"/>
    <mergeCell ref="E19:F19"/>
    <mergeCell ref="AF35:AH35"/>
    <mergeCell ref="C10:D10"/>
    <mergeCell ref="C11:D11"/>
    <mergeCell ref="C12:D12"/>
    <mergeCell ref="C13:D13"/>
    <mergeCell ref="C14:D14"/>
  </mergeCells>
  <phoneticPr fontId="3"/>
  <conditionalFormatting sqref="G17 E4:X11 E15:X15">
    <cfRule type="cellIs" dxfId="12" priority="3" operator="equal">
      <formula>0</formula>
    </cfRule>
  </conditionalFormatting>
  <conditionalFormatting sqref="G18">
    <cfRule type="cellIs" dxfId="11" priority="2" operator="equal">
      <formula>"該当する職種がありません。コード表から近い項目を選択して参照してください"</formula>
    </cfRule>
  </conditionalFormatting>
  <conditionalFormatting sqref="E12:X13">
    <cfRule type="cellIs" dxfId="10" priority="1" operator="equal">
      <formula>0</formula>
    </cfRule>
  </conditionalFormatting>
  <dataValidations count="9">
    <dataValidation type="whole" operator="greaterThan" allowBlank="1" showInputMessage="1" showErrorMessage="1" sqref="E12:X12" xr:uid="{2183E801-D004-4857-B65B-FC9B46FD40FE}">
      <formula1>0</formula1>
    </dataValidation>
    <dataValidation type="date" operator="greaterThanOrEqual" allowBlank="1" showInputMessage="1" showErrorMessage="1" sqref="E8:X10" xr:uid="{39B6F211-8992-4B3C-A15C-B09FFBBFF300}">
      <formula1>1</formula1>
    </dataValidation>
    <dataValidation type="list" allowBlank="1" showInputMessage="1" showErrorMessage="1" promptTitle="職種・職種コード" prompt="職種を選択すると、自動的に職種コードが表示されます。_x000a__x000a_見当たらない場合は、下記の検索フォームを使用してください。_x000a__x000a_”●●●補助”という名称の場合は、元となる職種を選択してください。" sqref="E13" xr:uid="{06C833D3-06D0-45F4-AE97-4844CAECF79F}">
      <formula1>$Z$13:$AM$13</formula1>
    </dataValidation>
    <dataValidation type="list" allowBlank="1" showInputMessage="1" showErrorMessage="1" promptTitle="職種・職種コード" prompt="職種を選択すると、自動的に職種コードが表示されます" sqref="F13:X13" xr:uid="{B2985E2C-3881-49A7-95FF-735A98B9EBD6}">
      <formula1>$Z$13:$AM$13</formula1>
    </dataValidation>
    <dataValidation allowBlank="1" showInputMessage="1" showErrorMessage="1" promptTitle="職員氏名欄" prompt="姓と名の間は1文字分スペースを空けてください" sqref="E6:X6" xr:uid="{5FE0278F-C590-4190-8B4E-7080FBF702FE}"/>
    <dataValidation imeMode="fullKatakana" allowBlank="1" showInputMessage="1" showErrorMessage="1" sqref="E5:X5" xr:uid="{17506722-9C06-4185-B120-0EB522500D34}"/>
    <dataValidation type="list" allowBlank="1" showInputMessage="1" showErrorMessage="1" sqref="E7:X7" xr:uid="{92951F9C-7AC1-4AE3-8D54-39E3A06959ED}">
      <formula1>$Z$7:$AA$7</formula1>
    </dataValidation>
    <dataValidation type="list" allowBlank="1" showInputMessage="1" showErrorMessage="1" sqref="E15:X15" xr:uid="{F1773EEC-8707-4D68-8C83-E4F1532CBABE}">
      <formula1>$Z$15:$AA$15</formula1>
    </dataValidation>
    <dataValidation type="list" operator="greaterThanOrEqual" allowBlank="1" showInputMessage="1" showErrorMessage="1" sqref="E11:X11" xr:uid="{4A0535B2-E0D9-4B4D-AF72-B409A8BF4EA9}">
      <formula1>$Z$11:$AA$11</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A9710-DA69-4B78-ABA9-B2C570081A3E}">
  <sheetPr codeName="Sheet12">
    <tabColor theme="4" tint="0.79998168889431442"/>
    <pageSetUpPr fitToPage="1"/>
  </sheetPr>
  <dimension ref="A1:AT49"/>
  <sheetViews>
    <sheetView zoomScaleNormal="100" zoomScaleSheetLayoutView="40" workbookViewId="0">
      <selection activeCell="AJ2" sqref="AJ2:AJ6"/>
    </sheetView>
  </sheetViews>
  <sheetFormatPr defaultColWidth="9" defaultRowHeight="12.6" x14ac:dyDescent="0.15"/>
  <cols>
    <col min="1" max="1" width="9" style="125"/>
    <col min="2" max="35" width="2.6640625" style="125" customWidth="1"/>
    <col min="36" max="38" width="15.6640625" style="125" customWidth="1"/>
    <col min="39" max="46" width="0" style="125" hidden="1" customWidth="1"/>
    <col min="47" max="16384" width="9" style="125"/>
  </cols>
  <sheetData>
    <row r="1" spans="1:46" s="127" customFormat="1" ht="15" customHeight="1" thickTop="1" x14ac:dyDescent="0.15">
      <c r="A1" s="125"/>
      <c r="B1" s="126" t="s">
        <v>14</v>
      </c>
      <c r="C1" s="125"/>
      <c r="D1" s="125"/>
      <c r="E1" s="125"/>
      <c r="F1" s="125"/>
      <c r="G1" s="125"/>
      <c r="H1" s="125"/>
      <c r="I1" s="125"/>
      <c r="J1" s="125"/>
      <c r="K1" s="125"/>
      <c r="L1" s="125"/>
      <c r="M1" s="125"/>
      <c r="N1" s="125"/>
      <c r="O1" s="125"/>
      <c r="P1" s="125"/>
      <c r="Q1" s="125"/>
      <c r="R1" s="125"/>
      <c r="S1" s="125"/>
      <c r="T1" s="125"/>
      <c r="U1" s="125"/>
      <c r="V1" s="125"/>
      <c r="W1" s="125"/>
      <c r="X1" s="125"/>
      <c r="Y1" s="125"/>
      <c r="Z1" s="125"/>
      <c r="AA1" s="125"/>
      <c r="AC1" s="128"/>
      <c r="AD1" s="128"/>
      <c r="AE1" s="128"/>
      <c r="AF1" s="128"/>
      <c r="AG1" s="128"/>
      <c r="AH1" s="128"/>
      <c r="AI1" s="125"/>
      <c r="AJ1" s="129" t="s">
        <v>142</v>
      </c>
    </row>
    <row r="2" spans="1:46" s="127" customFormat="1" ht="19.5" customHeight="1" x14ac:dyDescent="0.15">
      <c r="A2" s="125"/>
      <c r="B2" s="306" t="s">
        <v>4</v>
      </c>
      <c r="C2" s="306"/>
      <c r="D2" s="306"/>
      <c r="E2" s="306"/>
      <c r="F2" s="306"/>
      <c r="G2" s="306"/>
      <c r="H2" s="306"/>
      <c r="I2" s="306"/>
      <c r="J2" s="306"/>
      <c r="K2" s="306"/>
      <c r="L2" s="306"/>
      <c r="M2" s="306"/>
      <c r="N2" s="306"/>
      <c r="O2" s="306"/>
      <c r="P2" s="306"/>
      <c r="Q2" s="306"/>
      <c r="R2" s="306"/>
      <c r="S2" s="306"/>
      <c r="T2" s="306"/>
      <c r="U2" s="306"/>
      <c r="V2" s="306"/>
      <c r="W2" s="306"/>
      <c r="X2" s="306"/>
      <c r="Y2" s="306"/>
      <c r="Z2" s="306"/>
      <c r="AA2" s="306"/>
      <c r="AB2" s="306"/>
      <c r="AC2" s="306"/>
      <c r="AD2" s="306"/>
      <c r="AE2" s="306"/>
      <c r="AF2" s="306"/>
      <c r="AG2" s="306"/>
      <c r="AH2" s="306"/>
      <c r="AI2" s="130"/>
      <c r="AJ2" s="281">
        <v>1</v>
      </c>
    </row>
    <row r="3" spans="1:46" s="127" customFormat="1" ht="7.95" customHeight="1" x14ac:dyDescent="0.15">
      <c r="A3" s="125"/>
      <c r="B3" s="125"/>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C3" s="131"/>
      <c r="AD3" s="131"/>
      <c r="AE3" s="131"/>
      <c r="AF3" s="131"/>
      <c r="AG3" s="131"/>
      <c r="AH3" s="131"/>
      <c r="AI3" s="125"/>
      <c r="AJ3" s="282"/>
    </row>
    <row r="4" spans="1:46" s="127" customFormat="1" ht="15" customHeight="1" x14ac:dyDescent="0.15">
      <c r="A4" s="125"/>
      <c r="B4" s="132"/>
      <c r="C4" s="132"/>
      <c r="D4" s="132"/>
      <c r="E4" s="132"/>
      <c r="F4" s="132"/>
      <c r="G4" s="132"/>
      <c r="H4" s="132"/>
      <c r="I4" s="132"/>
      <c r="J4" s="125"/>
      <c r="K4" s="125"/>
      <c r="L4" s="125"/>
      <c r="M4" s="125"/>
      <c r="N4" s="125"/>
      <c r="O4" s="125"/>
      <c r="P4" s="125"/>
      <c r="Q4" s="125"/>
      <c r="R4" s="125"/>
      <c r="S4" s="125"/>
      <c r="T4" s="125"/>
      <c r="U4" s="125"/>
      <c r="V4" s="125"/>
      <c r="W4" s="125"/>
      <c r="X4" s="125"/>
      <c r="Y4" s="125"/>
      <c r="Z4" s="125"/>
      <c r="AA4" s="133" t="s">
        <v>125</v>
      </c>
      <c r="AB4" s="382">
        <f ca="1">TODAY()</f>
        <v>44753</v>
      </c>
      <c r="AC4" s="382"/>
      <c r="AD4" s="134" t="s">
        <v>8</v>
      </c>
      <c r="AE4" s="135">
        <f ca="1">TODAY()</f>
        <v>44753</v>
      </c>
      <c r="AF4" s="134" t="s">
        <v>33</v>
      </c>
      <c r="AG4" s="136">
        <f ca="1">TODAY()</f>
        <v>44753</v>
      </c>
      <c r="AH4" s="137" t="s">
        <v>10</v>
      </c>
      <c r="AI4" s="125"/>
      <c r="AJ4" s="282"/>
    </row>
    <row r="5" spans="1:46" s="127" customFormat="1" ht="18" customHeight="1" x14ac:dyDescent="0.15">
      <c r="A5" s="125"/>
      <c r="B5" s="127" t="s">
        <v>0</v>
      </c>
      <c r="C5" s="125"/>
      <c r="D5" s="125"/>
      <c r="E5" s="125"/>
      <c r="F5" s="125"/>
      <c r="G5" s="125"/>
      <c r="H5" s="125"/>
      <c r="I5" s="125"/>
      <c r="J5" s="125"/>
      <c r="K5" s="125"/>
      <c r="L5" s="125"/>
      <c r="M5" s="125"/>
      <c r="N5" s="125"/>
      <c r="O5" s="125"/>
      <c r="P5" s="125"/>
      <c r="Q5" s="125"/>
      <c r="R5" s="125"/>
      <c r="S5" s="125"/>
      <c r="T5" s="125"/>
      <c r="U5" s="125"/>
      <c r="V5" s="125"/>
      <c r="W5" s="125"/>
      <c r="X5" s="125"/>
      <c r="Y5" s="125"/>
      <c r="Z5" s="125"/>
      <c r="AA5" s="125"/>
      <c r="AC5" s="131"/>
      <c r="AD5" s="131"/>
      <c r="AE5" s="131"/>
      <c r="AF5" s="131"/>
      <c r="AG5" s="131"/>
      <c r="AH5" s="131"/>
      <c r="AI5" s="125"/>
      <c r="AJ5" s="282"/>
    </row>
    <row r="6" spans="1:46" s="127" customFormat="1" ht="18" customHeight="1" thickBot="1" x14ac:dyDescent="0.2">
      <c r="A6" s="125"/>
      <c r="B6" s="138" t="s">
        <v>47</v>
      </c>
      <c r="C6" s="125"/>
      <c r="D6" s="125"/>
      <c r="E6" s="125"/>
      <c r="F6" s="125"/>
      <c r="G6" s="125"/>
      <c r="H6" s="125"/>
      <c r="I6" s="125"/>
      <c r="J6" s="125"/>
      <c r="K6" s="125"/>
      <c r="L6" s="125"/>
      <c r="M6" s="125"/>
      <c r="N6" s="125"/>
      <c r="O6" s="125"/>
      <c r="P6" s="125"/>
      <c r="Q6" s="125"/>
      <c r="R6" s="125"/>
      <c r="S6" s="125"/>
      <c r="T6" s="125"/>
      <c r="U6" s="125"/>
      <c r="V6" s="125"/>
      <c r="W6" s="125"/>
      <c r="X6" s="125"/>
      <c r="Y6" s="125"/>
      <c r="Z6" s="125"/>
      <c r="AA6" s="125"/>
      <c r="AB6" s="125"/>
      <c r="AC6" s="125"/>
      <c r="AD6" s="125"/>
      <c r="AE6" s="125"/>
      <c r="AF6" s="125"/>
      <c r="AG6" s="125"/>
      <c r="AH6" s="125"/>
      <c r="AI6" s="125"/>
      <c r="AJ6" s="283"/>
    </row>
    <row r="7" spans="1:46" s="127" customFormat="1" ht="22.5" customHeight="1" thickTop="1" x14ac:dyDescent="0.15">
      <c r="A7" s="125"/>
      <c r="B7" s="278" t="s">
        <v>1</v>
      </c>
      <c r="C7" s="279"/>
      <c r="D7" s="333"/>
      <c r="E7" s="339" t="str">
        <f>MID(基礎情報!D4,1,1)</f>
        <v/>
      </c>
      <c r="F7" s="337" t="str">
        <f>MID(基礎情報!D4,2,1)</f>
        <v/>
      </c>
      <c r="G7" s="337" t="str">
        <f>MID(基礎情報!D4,3,1)</f>
        <v/>
      </c>
      <c r="H7" s="335" t="str">
        <f>MID(基礎情報!D4,4,1)</f>
        <v/>
      </c>
      <c r="I7" s="279" t="s">
        <v>5</v>
      </c>
      <c r="J7" s="279"/>
      <c r="K7" s="333"/>
      <c r="L7" s="342" t="str">
        <f>IF(基礎情報!D5=0,"【エラー！】基礎情報を登録してください",基礎情報!D5)</f>
        <v>【エラー！】基礎情報を登録してください</v>
      </c>
      <c r="M7" s="343"/>
      <c r="N7" s="343"/>
      <c r="O7" s="343"/>
      <c r="P7" s="343"/>
      <c r="Q7" s="343"/>
      <c r="R7" s="343"/>
      <c r="S7" s="343"/>
      <c r="T7" s="343"/>
      <c r="U7" s="343"/>
      <c r="V7" s="343"/>
      <c r="W7" s="343"/>
      <c r="X7" s="343"/>
      <c r="Y7" s="343"/>
      <c r="Z7" s="343"/>
      <c r="AA7" s="343"/>
      <c r="AB7" s="344"/>
      <c r="AC7" s="345" t="s">
        <v>52</v>
      </c>
      <c r="AD7" s="346"/>
      <c r="AE7" s="346"/>
      <c r="AF7" s="346"/>
      <c r="AG7" s="346"/>
      <c r="AH7" s="347"/>
      <c r="AI7" s="125"/>
    </row>
    <row r="8" spans="1:46" s="127" customFormat="1" ht="22.5" customHeight="1" x14ac:dyDescent="0.15">
      <c r="A8" s="125"/>
      <c r="B8" s="280"/>
      <c r="C8" s="265"/>
      <c r="D8" s="334"/>
      <c r="E8" s="340"/>
      <c r="F8" s="338"/>
      <c r="G8" s="338"/>
      <c r="H8" s="336"/>
      <c r="I8" s="265"/>
      <c r="J8" s="265"/>
      <c r="K8" s="334"/>
      <c r="L8" s="284" t="str">
        <f>基礎情報!D6&amp;"　　"&amp;基礎情報!D7</f>
        <v>　　</v>
      </c>
      <c r="M8" s="285"/>
      <c r="N8" s="285"/>
      <c r="O8" s="285"/>
      <c r="P8" s="285"/>
      <c r="Q8" s="285"/>
      <c r="R8" s="285"/>
      <c r="S8" s="285"/>
      <c r="T8" s="285"/>
      <c r="U8" s="285"/>
      <c r="V8" s="285"/>
      <c r="W8" s="285"/>
      <c r="X8" s="285"/>
      <c r="Y8" s="285"/>
      <c r="Z8" s="285"/>
      <c r="AA8" s="285"/>
      <c r="AB8" s="286"/>
      <c r="AC8" s="348"/>
      <c r="AD8" s="349"/>
      <c r="AE8" s="349"/>
      <c r="AF8" s="349"/>
      <c r="AG8" s="349"/>
      <c r="AH8" s="350"/>
      <c r="AI8" s="125"/>
      <c r="AN8" s="127">
        <v>10</v>
      </c>
      <c r="AO8" s="127">
        <v>1</v>
      </c>
    </row>
    <row r="9" spans="1:46" s="127" customFormat="1" ht="45" customHeight="1" thickBot="1" x14ac:dyDescent="0.2">
      <c r="A9" s="125"/>
      <c r="B9" s="354" t="s">
        <v>2</v>
      </c>
      <c r="C9" s="355"/>
      <c r="D9" s="356"/>
      <c r="E9" s="139">
        <f>IF(AN9=0,0,RIGHT(AN9,1))</f>
        <v>0</v>
      </c>
      <c r="F9" s="140">
        <f>IF(AO9=0,0,RIGHT(AO9,1))</f>
        <v>0</v>
      </c>
      <c r="G9" s="354" t="s">
        <v>34</v>
      </c>
      <c r="H9" s="355"/>
      <c r="I9" s="355"/>
      <c r="J9" s="355"/>
      <c r="K9" s="356"/>
      <c r="L9" s="357" t="str">
        <f>IFERROR(IF(VLOOKUP(HLOOKUP(AJ2,'加入-入力フォーム'!$E$3:$X$18,2,0),基礎情報!$G$5:$H$103,2,0)=0,"【エラー！】基礎情報を登録してください",VLOOKUP(HLOOKUP(AJ2,'加入-入力フォーム'!$E$3:$X$18,2,0),基礎情報!$G$5:$H$103,2,0)),"")</f>
        <v/>
      </c>
      <c r="M9" s="358"/>
      <c r="N9" s="358"/>
      <c r="O9" s="358"/>
      <c r="P9" s="358"/>
      <c r="Q9" s="358"/>
      <c r="R9" s="358"/>
      <c r="S9" s="358"/>
      <c r="T9" s="358"/>
      <c r="U9" s="358"/>
      <c r="V9" s="358"/>
      <c r="W9" s="358"/>
      <c r="X9" s="358"/>
      <c r="Y9" s="358"/>
      <c r="Z9" s="358"/>
      <c r="AA9" s="358"/>
      <c r="AB9" s="359"/>
      <c r="AC9" s="351"/>
      <c r="AD9" s="352"/>
      <c r="AE9" s="352"/>
      <c r="AF9" s="352"/>
      <c r="AG9" s="352"/>
      <c r="AH9" s="353"/>
      <c r="AI9" s="125"/>
      <c r="AM9" s="127">
        <f>HLOOKUP($AJ$2,'加入-入力フォーム'!$E$3:$X$15,2,0)</f>
        <v>0</v>
      </c>
      <c r="AN9" s="127">
        <f>INT($AM$9/AN8)</f>
        <v>0</v>
      </c>
      <c r="AO9" s="127">
        <f>INT($AM$9/AO8)</f>
        <v>0</v>
      </c>
    </row>
    <row r="10" spans="1:46" s="127" customFormat="1" ht="20.100000000000001" customHeight="1" thickTop="1" x14ac:dyDescent="0.15">
      <c r="A10" s="125"/>
      <c r="B10" s="307" t="s">
        <v>6</v>
      </c>
      <c r="C10" s="308"/>
      <c r="D10" s="309"/>
      <c r="E10" s="141" t="s">
        <v>12</v>
      </c>
      <c r="F10" s="313">
        <f>HLOOKUP(AJ2,'加入-入力フォーム'!$E$3:$X$18,3,0)</f>
        <v>0</v>
      </c>
      <c r="G10" s="314"/>
      <c r="H10" s="314"/>
      <c r="I10" s="314"/>
      <c r="J10" s="314"/>
      <c r="K10" s="314"/>
      <c r="L10" s="314"/>
      <c r="M10" s="314"/>
      <c r="N10" s="314"/>
      <c r="O10" s="314"/>
      <c r="P10" s="314"/>
      <c r="Q10" s="314"/>
      <c r="R10" s="314"/>
      <c r="S10" s="314"/>
      <c r="T10" s="314"/>
      <c r="U10" s="315"/>
      <c r="V10" s="316" t="s">
        <v>7</v>
      </c>
      <c r="W10" s="317"/>
      <c r="X10" s="316" t="s">
        <v>37</v>
      </c>
      <c r="Y10" s="318"/>
      <c r="Z10" s="318"/>
      <c r="AA10" s="318"/>
      <c r="AB10" s="318"/>
      <c r="AC10" s="319"/>
      <c r="AD10" s="319"/>
      <c r="AE10" s="319"/>
      <c r="AF10" s="319"/>
      <c r="AG10" s="319"/>
      <c r="AH10" s="320"/>
      <c r="AI10" s="125"/>
      <c r="AJ10" s="142" t="s">
        <v>254</v>
      </c>
      <c r="AK10" s="142" t="s">
        <v>255</v>
      </c>
      <c r="AL10" s="142"/>
    </row>
    <row r="11" spans="1:46" s="127" customFormat="1" ht="39.9" customHeight="1" x14ac:dyDescent="0.15">
      <c r="A11" s="125"/>
      <c r="B11" s="310"/>
      <c r="C11" s="311"/>
      <c r="D11" s="312"/>
      <c r="E11" s="143" t="s">
        <v>13</v>
      </c>
      <c r="F11" s="321">
        <f>HLOOKUP(AJ2,'加入-入力フォーム'!$E$3:$X$15,4,0)</f>
        <v>0</v>
      </c>
      <c r="G11" s="322"/>
      <c r="H11" s="322"/>
      <c r="I11" s="322"/>
      <c r="J11" s="322"/>
      <c r="K11" s="322"/>
      <c r="L11" s="322"/>
      <c r="M11" s="322"/>
      <c r="N11" s="322"/>
      <c r="O11" s="322"/>
      <c r="P11" s="322"/>
      <c r="Q11" s="322"/>
      <c r="R11" s="322"/>
      <c r="S11" s="322"/>
      <c r="T11" s="322"/>
      <c r="U11" s="323"/>
      <c r="V11" s="324">
        <f>HLOOKUP(AJ2,'加入-入力フォーム'!$E$3:$X$15,5,0)</f>
        <v>0</v>
      </c>
      <c r="W11" s="325"/>
      <c r="X11" s="326">
        <f>HLOOKUP($AJ$2,'加入-入力フォーム'!$E$3:$X$15,6,0)</f>
        <v>0</v>
      </c>
      <c r="Y11" s="327"/>
      <c r="Z11" s="327"/>
      <c r="AA11" s="328"/>
      <c r="AB11" s="144" t="s">
        <v>8</v>
      </c>
      <c r="AC11" s="329">
        <f>HLOOKUP($AJ$2,'加入-入力フォーム'!$E$3:$X$15,6,0)</f>
        <v>0</v>
      </c>
      <c r="AD11" s="330"/>
      <c r="AE11" s="144" t="s">
        <v>9</v>
      </c>
      <c r="AF11" s="331">
        <f>HLOOKUP($AJ$2,'加入-入力フォーム'!$E$3:$X$15,6,0)</f>
        <v>0</v>
      </c>
      <c r="AG11" s="332"/>
      <c r="AH11" s="145" t="s">
        <v>10</v>
      </c>
      <c r="AI11" s="125"/>
      <c r="AJ11" s="146">
        <f>X11</f>
        <v>0</v>
      </c>
      <c r="AK11" s="147" t="str">
        <f>IF(DATEDIF(HLOOKUP($AJ$2,'加入-入力フォーム'!$E$3:$X$15,6,0),HLOOKUP($AJ$2,'加入-入力フォーム'!$E$3:$X$15,8,0),"Y")&lt;18,"？ 生年月日・加入日は間違っていませんか",DATEDIF(HLOOKUP($AJ$2,'加入-入力フォーム'!$E$3:$X$15,6,0),HLOOKUP($AJ$2,'加入-入力フォーム'!$E$3:$X$15,8,0),"Y"))</f>
        <v>？ 生年月日・加入日は間違っていませんか</v>
      </c>
      <c r="AL11" s="148"/>
    </row>
    <row r="12" spans="1:46" s="127" customFormat="1" ht="12" customHeight="1" x14ac:dyDescent="0.15">
      <c r="A12" s="125"/>
      <c r="B12" s="125"/>
      <c r="C12" s="125"/>
      <c r="D12" s="125"/>
      <c r="E12" s="125"/>
      <c r="F12" s="125"/>
      <c r="G12" s="125"/>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row>
    <row r="13" spans="1:46" s="127" customFormat="1" ht="38.1" customHeight="1" x14ac:dyDescent="0.15">
      <c r="A13" s="125"/>
      <c r="B13" s="361" t="s">
        <v>82</v>
      </c>
      <c r="C13" s="362"/>
      <c r="D13" s="362"/>
      <c r="E13" s="363"/>
      <c r="F13" s="366">
        <f>HLOOKUP($AJ$2,'加入-入力フォーム'!$E$3:$X$15,7,0)</f>
        <v>0</v>
      </c>
      <c r="G13" s="367"/>
      <c r="H13" s="367"/>
      <c r="I13" s="367"/>
      <c r="J13" s="367"/>
      <c r="K13" s="149" t="s">
        <v>8</v>
      </c>
      <c r="L13" s="360">
        <f>HLOOKUP($AJ$2,'加入-入力フォーム'!$E$3:$X$15,7,0)</f>
        <v>0</v>
      </c>
      <c r="M13" s="360"/>
      <c r="N13" s="149" t="s">
        <v>9</v>
      </c>
      <c r="O13" s="290">
        <f>HLOOKUP($AJ$2,'加入-入力フォーム'!$E$3:$X$15,7,0)</f>
        <v>0</v>
      </c>
      <c r="P13" s="290"/>
      <c r="Q13" s="150" t="s">
        <v>10</v>
      </c>
      <c r="R13" s="287" t="s">
        <v>74</v>
      </c>
      <c r="S13" s="288"/>
      <c r="T13" s="288"/>
      <c r="U13" s="288"/>
      <c r="V13" s="289"/>
      <c r="W13" s="366">
        <f>HLOOKUP($AJ$2,'加入-入力フォーム'!$E$3:$X$15,8,0)</f>
        <v>0</v>
      </c>
      <c r="X13" s="367"/>
      <c r="Y13" s="367"/>
      <c r="Z13" s="367"/>
      <c r="AA13" s="367"/>
      <c r="AB13" s="149" t="s">
        <v>8</v>
      </c>
      <c r="AC13" s="360">
        <f>HLOOKUP($AJ$2,'加入-入力フォーム'!$E$3:$X$15,8,0)</f>
        <v>0</v>
      </c>
      <c r="AD13" s="360"/>
      <c r="AE13" s="149" t="s">
        <v>9</v>
      </c>
      <c r="AF13" s="290">
        <f>HLOOKUP($AJ$2,'加入-入力フォーム'!$E$3:$X$15,8,0)</f>
        <v>0</v>
      </c>
      <c r="AG13" s="290"/>
      <c r="AH13" s="150" t="s">
        <v>10</v>
      </c>
      <c r="AJ13" s="151" t="str">
        <f>IF(HLOOKUP($AJ$2,'加入-入力フォーム'!$E$3:$X$15,6,0)=HLOOKUP($AJ$2,'加入-入力フォーム'!$E$3:$X$15,7,0),"1.！ 生年月日と就職日が同じです","")</f>
        <v>1.！ 生年月日と就職日が同じです</v>
      </c>
      <c r="AK13" s="151" t="str">
        <f>IF(HLOOKUP($AJ$2,'加入-入力フォーム'!$E$3:$X$15,8,0)&gt;=HLOOKUP($AJ$2,'加入-入力フォーム'!$E$3:$X$15,7,0),"","1・2.！ 就職日と加入日が前後しています")</f>
        <v/>
      </c>
      <c r="AL13" s="151"/>
      <c r="AN13" s="127">
        <v>1000000</v>
      </c>
      <c r="AO13" s="127">
        <v>100000</v>
      </c>
      <c r="AP13" s="127">
        <v>10000</v>
      </c>
      <c r="AQ13" s="127">
        <v>1000</v>
      </c>
      <c r="AR13" s="127">
        <v>100</v>
      </c>
      <c r="AS13" s="127">
        <v>10</v>
      </c>
      <c r="AT13" s="127">
        <v>1</v>
      </c>
    </row>
    <row r="14" spans="1:46" s="127" customFormat="1" ht="38.1" customHeight="1" x14ac:dyDescent="0.15">
      <c r="A14" s="125"/>
      <c r="B14" s="361" t="s">
        <v>83</v>
      </c>
      <c r="C14" s="362"/>
      <c r="D14" s="362"/>
      <c r="E14" s="363"/>
      <c r="F14" s="297">
        <f>HLOOKUP($AJ$2,'加入-入力フォーム'!$E$3:$X$15,9,0)</f>
        <v>0</v>
      </c>
      <c r="G14" s="298"/>
      <c r="H14" s="298"/>
      <c r="I14" s="298"/>
      <c r="J14" s="298"/>
      <c r="K14" s="298"/>
      <c r="L14" s="298"/>
      <c r="M14" s="298"/>
      <c r="N14" s="298"/>
      <c r="O14" s="298"/>
      <c r="P14" s="298"/>
      <c r="Q14" s="298"/>
      <c r="R14" s="303" t="s">
        <v>49</v>
      </c>
      <c r="S14" s="304"/>
      <c r="T14" s="304"/>
      <c r="U14" s="304"/>
      <c r="V14" s="305"/>
      <c r="W14" s="152" t="str">
        <f>IF(AN14=0,"",RIGHT(AN14,1))</f>
        <v/>
      </c>
      <c r="X14" s="153" t="str">
        <f t="shared" ref="X14:AC14" si="0">IF(AO14=0,"",RIGHT(AO14,1))</f>
        <v/>
      </c>
      <c r="Y14" s="153" t="str">
        <f t="shared" si="0"/>
        <v/>
      </c>
      <c r="Z14" s="153" t="str">
        <f t="shared" si="0"/>
        <v/>
      </c>
      <c r="AA14" s="153" t="str">
        <f t="shared" si="0"/>
        <v/>
      </c>
      <c r="AB14" s="153" t="str">
        <f t="shared" si="0"/>
        <v/>
      </c>
      <c r="AC14" s="154" t="str">
        <f t="shared" si="0"/>
        <v/>
      </c>
      <c r="AD14" s="155" t="s">
        <v>11</v>
      </c>
      <c r="AE14" s="156"/>
      <c r="AF14" s="156"/>
      <c r="AG14" s="156"/>
      <c r="AH14" s="156"/>
      <c r="AJ14" s="151" t="str">
        <f>IF(F14=0,"！ 職員出資金の拠出選択をしてください",IF(F14="拠出しない","？ 3.職員出資金の選択に間違いないですか",""))</f>
        <v>！ 職員出資金の拠出選択をしてください</v>
      </c>
      <c r="AK14" s="151" t="str">
        <f>IF(HLOOKUP($AJ$2,'加入-入力フォーム'!$E$3:$X$15,10,0)&lt;100000,"？ 4.本俸月額は間違いないですか",IF(HLOOKUP($AJ$2,'加入-入力フォーム'!$E$3:$X$15,10,0)&gt;1000000,"？ 4.本俸月額は間違いないですか",""))</f>
        <v>？ 4.本俸月額は間違いないですか</v>
      </c>
      <c r="AL14" s="151"/>
      <c r="AM14" s="127">
        <f>HLOOKUP($AJ$2,'加入-入力フォーム'!$E$3:$X$15,10,0)</f>
        <v>0</v>
      </c>
      <c r="AN14" s="127">
        <f>INT($AM$14/AN13)</f>
        <v>0</v>
      </c>
      <c r="AO14" s="127">
        <f t="shared" ref="AO14:AT14" si="1">INT($AM$14/AO13)</f>
        <v>0</v>
      </c>
      <c r="AP14" s="127">
        <f t="shared" si="1"/>
        <v>0</v>
      </c>
      <c r="AQ14" s="127">
        <f t="shared" si="1"/>
        <v>0</v>
      </c>
      <c r="AR14" s="127">
        <f t="shared" si="1"/>
        <v>0</v>
      </c>
      <c r="AS14" s="127">
        <f t="shared" si="1"/>
        <v>0</v>
      </c>
      <c r="AT14" s="127">
        <f t="shared" si="1"/>
        <v>0</v>
      </c>
    </row>
    <row r="15" spans="1:46" s="127" customFormat="1" ht="9.9" customHeight="1" x14ac:dyDescent="0.15">
      <c r="A15" s="125"/>
      <c r="B15" s="303" t="s">
        <v>72</v>
      </c>
      <c r="C15" s="364"/>
      <c r="D15" s="364"/>
      <c r="E15" s="365"/>
      <c r="F15" s="299" t="s">
        <v>3</v>
      </c>
      <c r="G15" s="299"/>
      <c r="H15" s="299"/>
      <c r="I15" s="299"/>
      <c r="J15" s="299"/>
      <c r="K15" s="299"/>
      <c r="L15" s="299"/>
      <c r="M15" s="299"/>
      <c r="N15" s="299"/>
      <c r="O15" s="299"/>
      <c r="P15" s="299" t="s">
        <v>20</v>
      </c>
      <c r="Q15" s="299"/>
      <c r="R15" s="287" t="s">
        <v>84</v>
      </c>
      <c r="S15" s="288"/>
      <c r="T15" s="288"/>
      <c r="U15" s="288"/>
      <c r="V15" s="289"/>
      <c r="W15" s="291">
        <f>HLOOKUP(AJ2,'加入-入力フォーム'!$E$3:$X$15,13,0)</f>
        <v>0</v>
      </c>
      <c r="X15" s="292"/>
      <c r="Y15" s="292"/>
      <c r="Z15" s="292"/>
      <c r="AA15" s="292"/>
      <c r="AB15" s="292"/>
      <c r="AC15" s="292"/>
      <c r="AD15" s="292"/>
      <c r="AE15" s="292"/>
      <c r="AF15" s="292"/>
      <c r="AG15" s="292"/>
      <c r="AH15" s="293"/>
      <c r="AN15" s="127">
        <v>10</v>
      </c>
      <c r="AO15" s="127">
        <v>1</v>
      </c>
    </row>
    <row r="16" spans="1:46" s="127" customFormat="1" ht="30" customHeight="1" x14ac:dyDescent="0.15">
      <c r="A16" s="125"/>
      <c r="B16" s="303"/>
      <c r="C16" s="364"/>
      <c r="D16" s="364"/>
      <c r="E16" s="365"/>
      <c r="F16" s="300">
        <f>HLOOKUP(AJ2,'加入-入力フォーム'!$E$3:$X$15,11,0)</f>
        <v>0</v>
      </c>
      <c r="G16" s="301"/>
      <c r="H16" s="301"/>
      <c r="I16" s="301"/>
      <c r="J16" s="301"/>
      <c r="K16" s="301"/>
      <c r="L16" s="301"/>
      <c r="M16" s="301"/>
      <c r="N16" s="301"/>
      <c r="O16" s="302"/>
      <c r="P16" s="157" t="e">
        <f>IF(AN16=0,0,RIGHT(AN16,1))</f>
        <v>#VALUE!</v>
      </c>
      <c r="Q16" s="158" t="e">
        <f>IF(AO16=0,0,RIGHT(AO16,1))</f>
        <v>#VALUE!</v>
      </c>
      <c r="R16" s="287"/>
      <c r="S16" s="288"/>
      <c r="T16" s="288"/>
      <c r="U16" s="288"/>
      <c r="V16" s="289"/>
      <c r="W16" s="294"/>
      <c r="X16" s="295"/>
      <c r="Y16" s="295"/>
      <c r="Z16" s="295"/>
      <c r="AA16" s="295"/>
      <c r="AB16" s="295"/>
      <c r="AC16" s="295"/>
      <c r="AD16" s="295"/>
      <c r="AE16" s="295"/>
      <c r="AF16" s="295"/>
      <c r="AG16" s="295"/>
      <c r="AH16" s="296"/>
      <c r="AI16" s="159"/>
      <c r="AJ16" s="263" t="str">
        <f>IF(W15="1.有","！ 6.第9号様式の3 第2退職年金制度加入届を作成してください","")</f>
        <v/>
      </c>
      <c r="AK16" s="263"/>
      <c r="AL16" s="160"/>
      <c r="AM16" s="127" t="str">
        <f>HLOOKUP($AJ$2,'加入-入力フォーム'!$E$3:$X$15,12,0)</f>
        <v/>
      </c>
      <c r="AN16" s="127" t="e">
        <f>INT($AM$16/AN15)</f>
        <v>#VALUE!</v>
      </c>
      <c r="AO16" s="127" t="e">
        <f>INT($AM$16/AO15)</f>
        <v>#VALUE!</v>
      </c>
    </row>
    <row r="17" spans="1:40" s="169" customFormat="1" ht="12.9" customHeight="1" x14ac:dyDescent="0.15">
      <c r="A17" s="161"/>
      <c r="B17" s="162" t="s">
        <v>81</v>
      </c>
      <c r="C17" s="163"/>
      <c r="D17" s="163"/>
      <c r="E17" s="163"/>
      <c r="F17" s="164"/>
      <c r="G17" s="164"/>
      <c r="H17" s="165"/>
      <c r="I17" s="165"/>
      <c r="J17" s="165"/>
      <c r="K17" s="165"/>
      <c r="L17" s="165"/>
      <c r="M17" s="165"/>
      <c r="N17" s="165"/>
      <c r="O17" s="165"/>
      <c r="P17" s="165"/>
      <c r="Q17" s="165"/>
      <c r="R17" s="166"/>
      <c r="S17" s="167"/>
      <c r="T17" s="168"/>
      <c r="U17" s="168"/>
      <c r="V17" s="168"/>
      <c r="W17" s="168"/>
      <c r="X17" s="168"/>
      <c r="Y17" s="168"/>
      <c r="Z17" s="168"/>
      <c r="AA17" s="168"/>
      <c r="AB17" s="168"/>
      <c r="AC17" s="168"/>
      <c r="AD17" s="168"/>
      <c r="AE17" s="168"/>
      <c r="AF17" s="168"/>
      <c r="AG17" s="168"/>
      <c r="AH17" s="168"/>
      <c r="AI17" s="159"/>
    </row>
    <row r="18" spans="1:40" s="169" customFormat="1" ht="12.9" customHeight="1" x14ac:dyDescent="0.15">
      <c r="A18" s="161"/>
      <c r="B18" s="170" t="s">
        <v>85</v>
      </c>
      <c r="C18" s="163"/>
      <c r="D18" s="163"/>
      <c r="E18" s="163"/>
      <c r="F18" s="164"/>
      <c r="G18" s="164"/>
      <c r="H18" s="165"/>
      <c r="I18" s="165"/>
      <c r="J18" s="165"/>
      <c r="K18" s="165"/>
      <c r="L18" s="165"/>
      <c r="M18" s="165"/>
      <c r="N18" s="165"/>
      <c r="O18" s="165"/>
      <c r="P18" s="165"/>
      <c r="Q18" s="165"/>
      <c r="R18" s="166"/>
      <c r="S18" s="167"/>
      <c r="T18" s="168"/>
      <c r="U18" s="168"/>
      <c r="V18" s="168"/>
      <c r="W18" s="168"/>
      <c r="X18" s="168"/>
      <c r="Y18" s="168"/>
      <c r="Z18" s="168"/>
      <c r="AA18" s="168"/>
      <c r="AB18" s="168"/>
      <c r="AC18" s="168"/>
      <c r="AD18" s="168"/>
      <c r="AE18" s="168"/>
      <c r="AF18" s="168"/>
      <c r="AG18" s="168"/>
      <c r="AH18" s="168"/>
      <c r="AI18" s="159"/>
      <c r="AJ18" s="263" t="str">
        <f>IF(F21&gt;0,"ご入力ありがとうございます。
引き続き「第9号の2様式」への記入・押印をお願いします。
押印は、法人代表印×2箇所、本人印×1箇所です。","")</f>
        <v/>
      </c>
      <c r="AK18" s="263"/>
      <c r="AL18" s="263"/>
      <c r="AM18" s="151"/>
      <c r="AN18" s="151"/>
    </row>
    <row r="19" spans="1:40" s="127" customFormat="1" ht="10.050000000000001" customHeight="1" x14ac:dyDescent="0.15">
      <c r="A19" s="125"/>
      <c r="B19" s="163"/>
      <c r="C19" s="163"/>
      <c r="D19" s="163"/>
      <c r="E19" s="163"/>
      <c r="F19" s="164"/>
      <c r="G19" s="164"/>
      <c r="H19" s="165"/>
      <c r="I19" s="165"/>
      <c r="J19" s="165"/>
      <c r="K19" s="165"/>
      <c r="L19" s="165"/>
      <c r="M19" s="165"/>
      <c r="N19" s="165"/>
      <c r="O19" s="165"/>
      <c r="P19" s="165"/>
      <c r="Q19" s="165"/>
      <c r="R19" s="166"/>
      <c r="S19" s="171"/>
      <c r="T19" s="172"/>
      <c r="U19" s="172"/>
      <c r="V19" s="172"/>
      <c r="W19" s="172"/>
      <c r="X19" s="172"/>
      <c r="Y19" s="172"/>
      <c r="Z19" s="172"/>
      <c r="AA19" s="172"/>
      <c r="AB19" s="172"/>
      <c r="AC19" s="172"/>
      <c r="AD19" s="172"/>
      <c r="AE19" s="172"/>
      <c r="AF19" s="172"/>
      <c r="AG19" s="172"/>
      <c r="AH19" s="172"/>
      <c r="AI19" s="159"/>
      <c r="AJ19" s="263"/>
      <c r="AK19" s="263"/>
      <c r="AL19" s="263"/>
      <c r="AM19" s="151"/>
      <c r="AN19" s="151"/>
    </row>
    <row r="20" spans="1:40" s="127" customFormat="1" ht="9.9" customHeight="1" x14ac:dyDescent="0.15">
      <c r="C20" s="278" t="s">
        <v>95</v>
      </c>
      <c r="D20" s="279"/>
      <c r="E20" s="279"/>
      <c r="F20" s="369" t="s">
        <v>94</v>
      </c>
      <c r="G20" s="370"/>
      <c r="H20" s="370"/>
      <c r="I20" s="370"/>
      <c r="J20" s="370"/>
      <c r="K20" s="370"/>
      <c r="L20" s="370"/>
      <c r="M20" s="370"/>
      <c r="N20" s="370"/>
      <c r="O20" s="370"/>
      <c r="P20" s="371"/>
      <c r="Q20" s="369" t="s">
        <v>18</v>
      </c>
      <c r="R20" s="370"/>
      <c r="S20" s="370"/>
      <c r="T20" s="370"/>
      <c r="U20" s="370"/>
      <c r="V20" s="370"/>
      <c r="W20" s="370"/>
      <c r="X20" s="370"/>
      <c r="Y20" s="371"/>
      <c r="Z20" s="370" t="s">
        <v>19</v>
      </c>
      <c r="AA20" s="370"/>
      <c r="AB20" s="370"/>
      <c r="AC20" s="370"/>
      <c r="AD20" s="370"/>
      <c r="AE20" s="370"/>
      <c r="AF20" s="370"/>
      <c r="AG20" s="370"/>
      <c r="AH20" s="372"/>
      <c r="AI20" s="125"/>
      <c r="AJ20" s="263"/>
      <c r="AK20" s="263"/>
      <c r="AL20" s="263"/>
      <c r="AM20" s="151"/>
      <c r="AN20" s="151"/>
    </row>
    <row r="21" spans="1:40" s="127" customFormat="1" ht="24.9" customHeight="1" x14ac:dyDescent="0.15">
      <c r="C21" s="280"/>
      <c r="D21" s="265"/>
      <c r="E21" s="265"/>
      <c r="F21" s="373"/>
      <c r="G21" s="374"/>
      <c r="H21" s="374"/>
      <c r="I21" s="374"/>
      <c r="J21" s="374"/>
      <c r="K21" s="374"/>
      <c r="L21" s="374"/>
      <c r="M21" s="374"/>
      <c r="N21" s="374"/>
      <c r="O21" s="374"/>
      <c r="P21" s="375"/>
      <c r="Q21" s="373"/>
      <c r="R21" s="374"/>
      <c r="S21" s="374"/>
      <c r="T21" s="374"/>
      <c r="U21" s="374"/>
      <c r="V21" s="374"/>
      <c r="W21" s="374"/>
      <c r="X21" s="374"/>
      <c r="Y21" s="375"/>
      <c r="Z21" s="374"/>
      <c r="AA21" s="374"/>
      <c r="AB21" s="374"/>
      <c r="AC21" s="374"/>
      <c r="AD21" s="374"/>
      <c r="AE21" s="374"/>
      <c r="AF21" s="374"/>
      <c r="AG21" s="374"/>
      <c r="AH21" s="376"/>
      <c r="AI21" s="125"/>
      <c r="AJ21" s="263"/>
      <c r="AK21" s="263"/>
      <c r="AL21" s="263"/>
      <c r="AM21" s="151"/>
      <c r="AN21" s="151"/>
    </row>
    <row r="22" spans="1:40" s="127" customFormat="1" ht="12" customHeight="1" thickBot="1" x14ac:dyDescent="0.2">
      <c r="A22" s="125"/>
      <c r="B22" s="173"/>
      <c r="C22" s="173"/>
      <c r="D22" s="173"/>
      <c r="E22" s="173"/>
      <c r="F22" s="173"/>
      <c r="G22" s="173"/>
      <c r="H22" s="173"/>
      <c r="I22" s="173"/>
      <c r="J22" s="173"/>
      <c r="K22" s="173"/>
      <c r="L22" s="173"/>
      <c r="M22" s="173"/>
      <c r="N22" s="173"/>
      <c r="O22" s="174"/>
      <c r="P22" s="174"/>
      <c r="Q22" s="173"/>
      <c r="R22" s="173"/>
      <c r="S22" s="174"/>
      <c r="T22" s="174"/>
      <c r="U22" s="174"/>
      <c r="V22" s="174"/>
      <c r="W22" s="174"/>
      <c r="X22" s="174"/>
      <c r="Y22" s="174"/>
      <c r="Z22" s="174"/>
      <c r="AA22" s="174"/>
      <c r="AB22" s="174"/>
      <c r="AC22" s="174"/>
      <c r="AD22" s="174"/>
      <c r="AE22" s="174"/>
      <c r="AF22" s="174"/>
      <c r="AG22" s="174"/>
      <c r="AH22" s="174"/>
      <c r="AI22" s="125"/>
      <c r="AJ22" s="151"/>
      <c r="AK22" s="151"/>
      <c r="AL22" s="151"/>
      <c r="AM22" s="151"/>
      <c r="AN22" s="151"/>
    </row>
    <row r="23" spans="1:40" s="127" customFormat="1" ht="6.9" customHeight="1" x14ac:dyDescent="0.15">
      <c r="A23" s="125"/>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25"/>
    </row>
    <row r="24" spans="1:40" ht="15" customHeight="1" x14ac:dyDescent="0.15">
      <c r="B24" s="126" t="s">
        <v>50</v>
      </c>
      <c r="AB24" s="138"/>
      <c r="AC24" s="138"/>
      <c r="AD24" s="138"/>
      <c r="AE24" s="138"/>
      <c r="AF24" s="138"/>
      <c r="AG24" s="138"/>
    </row>
    <row r="25" spans="1:40" ht="18" customHeight="1" x14ac:dyDescent="0.15">
      <c r="B25" s="377" t="s">
        <v>288</v>
      </c>
      <c r="C25" s="377"/>
      <c r="D25" s="377"/>
      <c r="E25" s="377"/>
      <c r="F25" s="377"/>
      <c r="G25" s="377"/>
      <c r="H25" s="377"/>
      <c r="I25" s="377"/>
      <c r="J25" s="377"/>
      <c r="K25" s="377"/>
      <c r="L25" s="377"/>
      <c r="M25" s="377"/>
      <c r="N25" s="377"/>
      <c r="O25" s="377"/>
      <c r="P25" s="377"/>
      <c r="Q25" s="377"/>
      <c r="R25" s="377"/>
      <c r="S25" s="377"/>
      <c r="T25" s="377"/>
      <c r="U25" s="377"/>
      <c r="V25" s="377"/>
      <c r="W25" s="377"/>
      <c r="X25" s="377"/>
      <c r="Y25" s="377"/>
      <c r="Z25" s="377"/>
      <c r="AA25" s="377"/>
      <c r="AB25" s="377"/>
      <c r="AC25" s="377"/>
      <c r="AD25" s="377"/>
      <c r="AE25" s="377"/>
      <c r="AF25" s="377"/>
      <c r="AG25" s="377"/>
      <c r="AH25" s="377"/>
    </row>
    <row r="26" spans="1:40" ht="9.9" customHeight="1" x14ac:dyDescent="0.15">
      <c r="B26" s="176"/>
      <c r="C26" s="176"/>
      <c r="D26" s="17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G26" s="176"/>
      <c r="AH26" s="176"/>
    </row>
    <row r="27" spans="1:40" ht="15" customHeight="1" x14ac:dyDescent="0.15">
      <c r="B27" s="177"/>
      <c r="C27" s="177"/>
      <c r="D27" s="177"/>
      <c r="E27" s="177"/>
      <c r="F27" s="177"/>
      <c r="G27" s="177"/>
      <c r="H27" s="177"/>
      <c r="I27" s="177"/>
      <c r="W27" s="178"/>
      <c r="X27" s="178"/>
      <c r="Y27" s="178"/>
      <c r="Z27" s="178"/>
      <c r="AA27" s="133" t="s">
        <v>125</v>
      </c>
      <c r="AB27" s="381"/>
      <c r="AC27" s="381"/>
      <c r="AD27" s="134" t="s">
        <v>124</v>
      </c>
      <c r="AE27" s="179"/>
      <c r="AF27" s="134" t="s">
        <v>123</v>
      </c>
      <c r="AG27" s="179"/>
      <c r="AH27" s="137" t="s">
        <v>122</v>
      </c>
    </row>
    <row r="28" spans="1:40" s="161" customFormat="1" ht="15" customHeight="1" x14ac:dyDescent="0.15">
      <c r="A28" s="169"/>
      <c r="B28" s="178" t="s">
        <v>0</v>
      </c>
      <c r="C28" s="169"/>
      <c r="D28" s="169"/>
      <c r="E28" s="169"/>
      <c r="F28" s="169"/>
      <c r="G28" s="169"/>
      <c r="H28" s="169"/>
    </row>
    <row r="29" spans="1:40" ht="9.9" customHeight="1" x14ac:dyDescent="0.15">
      <c r="W29" s="378"/>
      <c r="X29" s="378"/>
      <c r="Y29" s="378"/>
      <c r="Z29" s="378"/>
      <c r="AA29" s="379"/>
      <c r="AB29" s="379"/>
      <c r="AC29" s="379"/>
      <c r="AD29" s="379"/>
      <c r="AE29" s="379"/>
      <c r="AF29" s="379"/>
      <c r="AG29" s="379"/>
      <c r="AH29" s="379"/>
    </row>
    <row r="30" spans="1:40" ht="24.9" customHeight="1" x14ac:dyDescent="0.15">
      <c r="B30" s="270" t="s">
        <v>55</v>
      </c>
      <c r="C30" s="270"/>
      <c r="D30" s="270"/>
      <c r="E30" s="270"/>
      <c r="F30" s="270"/>
      <c r="G30" s="270"/>
      <c r="H30" s="270"/>
      <c r="I30" s="270"/>
      <c r="J30" s="270"/>
      <c r="K30" s="270"/>
      <c r="L30" s="270"/>
      <c r="M30" s="270"/>
      <c r="N30" s="270"/>
      <c r="O30" s="270"/>
      <c r="P30" s="270"/>
      <c r="Q30" s="270"/>
      <c r="R30" s="270"/>
      <c r="S30" s="270"/>
      <c r="T30" s="270"/>
      <c r="U30" s="270"/>
      <c r="V30" s="270"/>
      <c r="W30" s="270"/>
      <c r="X30" s="270"/>
      <c r="Y30" s="270"/>
      <c r="Z30" s="270"/>
      <c r="AA30" s="270"/>
      <c r="AB30" s="270"/>
      <c r="AC30" s="270"/>
      <c r="AD30" s="270"/>
      <c r="AE30" s="270"/>
      <c r="AF30" s="270"/>
      <c r="AG30" s="270"/>
      <c r="AH30" s="270"/>
      <c r="AI30" s="180"/>
    </row>
    <row r="31" spans="1:40" ht="15" customHeight="1" x14ac:dyDescent="0.15">
      <c r="B31" s="178" t="s">
        <v>43</v>
      </c>
      <c r="C31" s="178"/>
      <c r="D31" s="178"/>
      <c r="E31" s="178"/>
      <c r="F31" s="178"/>
      <c r="G31" s="178"/>
      <c r="H31" s="178"/>
      <c r="I31" s="178"/>
      <c r="J31" s="178"/>
      <c r="K31" s="178"/>
      <c r="L31" s="178"/>
      <c r="M31" s="178"/>
      <c r="N31" s="178"/>
      <c r="O31" s="178"/>
      <c r="P31" s="178"/>
      <c r="Q31" s="178"/>
      <c r="R31" s="178"/>
      <c r="S31" s="178"/>
      <c r="T31" s="178"/>
      <c r="U31" s="178"/>
      <c r="V31" s="178"/>
      <c r="W31" s="178"/>
      <c r="X31" s="178"/>
      <c r="Y31" s="178"/>
      <c r="Z31" s="178"/>
      <c r="AA31" s="178"/>
      <c r="AB31" s="178"/>
      <c r="AC31" s="178"/>
      <c r="AD31" s="178"/>
      <c r="AE31" s="178"/>
      <c r="AF31" s="178"/>
      <c r="AG31" s="178"/>
      <c r="AH31" s="178"/>
      <c r="AI31" s="178"/>
    </row>
    <row r="32" spans="1:40" ht="12.9" customHeight="1" x14ac:dyDescent="0.15">
      <c r="B32" s="181"/>
      <c r="C32" s="368" t="s">
        <v>89</v>
      </c>
      <c r="D32" s="368"/>
      <c r="E32" s="368"/>
      <c r="F32" s="368"/>
      <c r="G32" s="368"/>
      <c r="H32" s="368"/>
      <c r="I32" s="368"/>
      <c r="J32" s="368"/>
      <c r="K32" s="368"/>
      <c r="L32" s="368"/>
      <c r="M32" s="368"/>
      <c r="N32" s="368"/>
      <c r="O32" s="368"/>
      <c r="P32" s="368"/>
      <c r="Q32" s="368"/>
      <c r="R32" s="368"/>
      <c r="S32" s="368"/>
      <c r="T32" s="368"/>
      <c r="U32" s="368"/>
      <c r="V32" s="368"/>
      <c r="W32" s="368"/>
      <c r="X32" s="368"/>
      <c r="Y32" s="368"/>
      <c r="Z32" s="368"/>
      <c r="AA32" s="368"/>
      <c r="AB32" s="368"/>
      <c r="AC32" s="368"/>
      <c r="AD32" s="368"/>
      <c r="AE32" s="368"/>
      <c r="AF32" s="368"/>
      <c r="AG32" s="368"/>
      <c r="AH32" s="368"/>
      <c r="AI32" s="182"/>
    </row>
    <row r="33" spans="1:35" ht="12" customHeight="1" x14ac:dyDescent="0.15">
      <c r="B33" s="181"/>
      <c r="C33" s="182"/>
      <c r="D33" s="269" t="s">
        <v>51</v>
      </c>
      <c r="E33" s="269"/>
      <c r="F33" s="269"/>
      <c r="G33" s="269"/>
      <c r="H33" s="269"/>
      <c r="I33" s="269"/>
      <c r="J33" s="269"/>
      <c r="K33" s="269"/>
      <c r="L33" s="269"/>
      <c r="M33" s="269"/>
      <c r="N33" s="269"/>
      <c r="O33" s="269"/>
      <c r="P33" s="269"/>
      <c r="Q33" s="269"/>
      <c r="R33" s="269"/>
      <c r="S33" s="269"/>
      <c r="T33" s="269"/>
      <c r="U33" s="269"/>
      <c r="V33" s="269"/>
      <c r="W33" s="269"/>
      <c r="X33" s="269"/>
      <c r="Y33" s="269"/>
      <c r="Z33" s="269"/>
      <c r="AA33" s="269"/>
      <c r="AB33" s="269"/>
      <c r="AC33" s="269"/>
      <c r="AD33" s="269"/>
      <c r="AE33" s="269"/>
      <c r="AF33" s="269"/>
      <c r="AG33" s="269"/>
      <c r="AH33" s="269"/>
      <c r="AI33" s="182"/>
    </row>
    <row r="34" spans="1:35" ht="15" customHeight="1" x14ac:dyDescent="0.15">
      <c r="B34" s="178" t="s">
        <v>44</v>
      </c>
      <c r="C34" s="178"/>
      <c r="D34" s="178"/>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row>
    <row r="35" spans="1:35" ht="12" customHeight="1" x14ac:dyDescent="0.15">
      <c r="B35" s="181"/>
      <c r="C35" s="270" t="s">
        <v>45</v>
      </c>
      <c r="D35" s="270"/>
      <c r="E35" s="270"/>
      <c r="F35" s="270"/>
      <c r="G35" s="270"/>
      <c r="H35" s="270"/>
      <c r="I35" s="270"/>
      <c r="J35" s="270"/>
      <c r="K35" s="270"/>
      <c r="L35" s="270"/>
      <c r="M35" s="270"/>
      <c r="N35" s="270"/>
      <c r="O35" s="270"/>
      <c r="P35" s="270"/>
      <c r="Q35" s="270"/>
      <c r="R35" s="270"/>
      <c r="S35" s="270"/>
      <c r="T35" s="270"/>
      <c r="U35" s="270"/>
      <c r="V35" s="270"/>
      <c r="W35" s="270"/>
      <c r="X35" s="270"/>
      <c r="Y35" s="270"/>
      <c r="Z35" s="270"/>
      <c r="AA35" s="270"/>
      <c r="AB35" s="270"/>
      <c r="AC35" s="270"/>
      <c r="AD35" s="270"/>
      <c r="AE35" s="270"/>
      <c r="AF35" s="270"/>
      <c r="AG35" s="270"/>
      <c r="AH35" s="270"/>
      <c r="AI35" s="183"/>
    </row>
    <row r="36" spans="1:35" ht="12" customHeight="1" x14ac:dyDescent="0.15">
      <c r="B36" s="181"/>
      <c r="C36" s="270" t="s">
        <v>46</v>
      </c>
      <c r="D36" s="270"/>
      <c r="E36" s="270"/>
      <c r="F36" s="270"/>
      <c r="G36" s="270"/>
      <c r="H36" s="270"/>
      <c r="I36" s="270"/>
      <c r="J36" s="270"/>
      <c r="K36" s="270"/>
      <c r="L36" s="270"/>
      <c r="M36" s="270"/>
      <c r="N36" s="270"/>
      <c r="O36" s="270"/>
      <c r="P36" s="270"/>
      <c r="Q36" s="270"/>
      <c r="R36" s="270"/>
      <c r="S36" s="270"/>
      <c r="T36" s="270"/>
      <c r="U36" s="270"/>
      <c r="V36" s="270"/>
      <c r="W36" s="270"/>
      <c r="X36" s="270"/>
      <c r="Y36" s="270"/>
      <c r="Z36" s="270"/>
      <c r="AA36" s="270"/>
      <c r="AB36" s="270"/>
      <c r="AC36" s="270"/>
      <c r="AD36" s="270"/>
      <c r="AE36" s="270"/>
      <c r="AF36" s="270"/>
      <c r="AG36" s="270"/>
      <c r="AH36" s="270"/>
      <c r="AI36" s="183"/>
    </row>
    <row r="37" spans="1:35" ht="12" customHeight="1" x14ac:dyDescent="0.15">
      <c r="B37" s="181"/>
      <c r="C37" s="270" t="s">
        <v>53</v>
      </c>
      <c r="D37" s="270"/>
      <c r="E37" s="270"/>
      <c r="F37" s="270"/>
      <c r="G37" s="270"/>
      <c r="H37" s="270"/>
      <c r="I37" s="270"/>
      <c r="J37" s="270"/>
      <c r="K37" s="270"/>
      <c r="L37" s="270"/>
      <c r="M37" s="270"/>
      <c r="N37" s="270"/>
      <c r="O37" s="270"/>
      <c r="P37" s="270"/>
      <c r="Q37" s="270"/>
      <c r="R37" s="270"/>
      <c r="S37" s="270"/>
      <c r="T37" s="270"/>
      <c r="U37" s="270"/>
      <c r="V37" s="270"/>
      <c r="W37" s="270"/>
      <c r="X37" s="270"/>
      <c r="Y37" s="270"/>
      <c r="Z37" s="270"/>
      <c r="AA37" s="270"/>
      <c r="AB37" s="270"/>
      <c r="AC37" s="270"/>
      <c r="AD37" s="270"/>
      <c r="AE37" s="270"/>
      <c r="AF37" s="270"/>
      <c r="AG37" s="270"/>
      <c r="AH37" s="270"/>
      <c r="AI37" s="183"/>
    </row>
    <row r="38" spans="1:35" ht="9.9" customHeight="1" x14ac:dyDescent="0.15">
      <c r="B38" s="184"/>
      <c r="C38" s="184"/>
      <c r="D38" s="184"/>
      <c r="E38" s="184"/>
      <c r="F38" s="184"/>
      <c r="G38" s="184"/>
      <c r="H38" s="184"/>
      <c r="I38" s="184"/>
      <c r="J38" s="184"/>
      <c r="K38" s="184"/>
      <c r="L38" s="184"/>
      <c r="M38" s="184"/>
      <c r="N38" s="184"/>
      <c r="O38" s="184"/>
      <c r="P38" s="184"/>
      <c r="Q38" s="184"/>
      <c r="R38" s="184"/>
      <c r="S38" s="184"/>
      <c r="T38" s="184"/>
      <c r="U38" s="184"/>
      <c r="V38" s="184"/>
      <c r="W38" s="184"/>
      <c r="X38" s="184"/>
      <c r="Y38" s="184"/>
      <c r="Z38" s="184"/>
      <c r="AA38" s="184"/>
      <c r="AB38" s="184"/>
      <c r="AC38" s="184"/>
      <c r="AD38" s="184"/>
      <c r="AE38" s="184"/>
      <c r="AF38" s="184"/>
      <c r="AG38" s="184"/>
      <c r="AH38" s="184"/>
      <c r="AI38" s="184"/>
    </row>
    <row r="39" spans="1:35" ht="35.1" customHeight="1" x14ac:dyDescent="0.15">
      <c r="B39" s="184"/>
      <c r="C39" s="184"/>
      <c r="D39" s="184"/>
      <c r="E39" s="184"/>
      <c r="F39" s="184"/>
      <c r="G39" s="184"/>
      <c r="H39" s="184"/>
      <c r="I39" s="184"/>
      <c r="J39" s="184"/>
      <c r="K39" s="184"/>
      <c r="L39" s="184"/>
      <c r="M39" s="184"/>
      <c r="N39" s="184"/>
      <c r="O39" s="184"/>
      <c r="P39" s="265" t="s">
        <v>73</v>
      </c>
      <c r="Q39" s="271"/>
      <c r="R39" s="271"/>
      <c r="S39" s="271"/>
      <c r="T39" s="272" t="s">
        <v>307</v>
      </c>
      <c r="U39" s="272"/>
      <c r="V39" s="272"/>
      <c r="W39" s="272"/>
      <c r="X39" s="272"/>
      <c r="Y39" s="272"/>
      <c r="Z39" s="272"/>
      <c r="AA39" s="272"/>
      <c r="AB39" s="272"/>
      <c r="AC39" s="272"/>
      <c r="AD39" s="272"/>
      <c r="AE39" s="272"/>
      <c r="AF39" s="272"/>
      <c r="AG39" s="273"/>
      <c r="AH39" s="273"/>
      <c r="AI39" s="127"/>
    </row>
    <row r="40" spans="1:35" ht="15" customHeight="1" x14ac:dyDescent="0.15">
      <c r="B40" s="178" t="s">
        <v>54</v>
      </c>
      <c r="C40" s="178"/>
      <c r="D40" s="178"/>
      <c r="E40" s="178"/>
      <c r="F40" s="178"/>
      <c r="G40" s="178"/>
      <c r="H40" s="178"/>
      <c r="I40" s="178"/>
      <c r="J40" s="178"/>
      <c r="K40" s="178"/>
      <c r="L40" s="178"/>
      <c r="M40" s="178"/>
      <c r="N40" s="178"/>
      <c r="O40" s="178"/>
      <c r="P40" s="178"/>
      <c r="Q40" s="178"/>
      <c r="R40" s="178"/>
      <c r="S40" s="178"/>
      <c r="T40" s="178"/>
      <c r="U40" s="178"/>
      <c r="V40" s="178"/>
      <c r="W40" s="178"/>
      <c r="X40" s="178"/>
      <c r="Y40" s="178"/>
      <c r="Z40" s="178"/>
      <c r="AA40" s="178"/>
      <c r="AB40" s="178"/>
      <c r="AC40" s="178"/>
      <c r="AD40" s="178"/>
      <c r="AE40" s="178"/>
      <c r="AF40" s="178"/>
      <c r="AG40" s="178"/>
      <c r="AH40" s="178"/>
      <c r="AI40" s="178"/>
    </row>
    <row r="41" spans="1:35" s="127" customFormat="1" ht="12" customHeight="1" x14ac:dyDescent="0.15">
      <c r="A41" s="125"/>
      <c r="C41" s="138" t="s">
        <v>63</v>
      </c>
      <c r="AD41" s="125"/>
      <c r="AE41" s="125"/>
      <c r="AF41" s="125"/>
      <c r="AG41" s="125"/>
      <c r="AH41" s="125"/>
      <c r="AI41" s="125"/>
    </row>
    <row r="42" spans="1:35" s="127" customFormat="1" ht="9.9" customHeight="1" x14ac:dyDescent="0.15">
      <c r="A42" s="125"/>
      <c r="C42" s="138"/>
      <c r="AD42" s="125"/>
      <c r="AE42" s="125"/>
      <c r="AF42" s="125"/>
      <c r="AG42" s="125"/>
      <c r="AH42" s="125"/>
      <c r="AI42" s="125"/>
    </row>
    <row r="43" spans="1:35" ht="22.05" customHeight="1" x14ac:dyDescent="0.15">
      <c r="B43" s="184"/>
      <c r="C43" s="184"/>
      <c r="D43" s="184"/>
      <c r="E43" s="184"/>
      <c r="F43" s="184"/>
      <c r="G43" s="184"/>
      <c r="H43" s="184"/>
      <c r="I43" s="184"/>
      <c r="J43" s="184"/>
      <c r="K43" s="184"/>
      <c r="L43" s="184"/>
      <c r="M43" s="184"/>
      <c r="N43" s="184"/>
      <c r="O43" s="184"/>
      <c r="P43" s="264" t="s">
        <v>56</v>
      </c>
      <c r="Q43" s="264"/>
      <c r="R43" s="264"/>
      <c r="S43" s="264"/>
      <c r="T43" s="380" t="str">
        <f>IF(基礎情報!D5=0,"",基礎情報!D5)</f>
        <v/>
      </c>
      <c r="U43" s="380"/>
      <c r="V43" s="380"/>
      <c r="W43" s="380"/>
      <c r="X43" s="380"/>
      <c r="Y43" s="380"/>
      <c r="Z43" s="380"/>
      <c r="AA43" s="380"/>
      <c r="AB43" s="380"/>
      <c r="AC43" s="380"/>
      <c r="AD43" s="380"/>
      <c r="AE43" s="380"/>
      <c r="AF43" s="380"/>
      <c r="AG43" s="267"/>
      <c r="AH43" s="267"/>
      <c r="AI43" s="127"/>
    </row>
    <row r="44" spans="1:35" ht="22.05" customHeight="1" x14ac:dyDescent="0.15">
      <c r="B44" s="184"/>
      <c r="C44" s="184"/>
      <c r="D44" s="184"/>
      <c r="E44" s="184"/>
      <c r="F44" s="184"/>
      <c r="G44" s="184"/>
      <c r="H44" s="184"/>
      <c r="I44" s="184"/>
      <c r="J44" s="184"/>
      <c r="K44" s="184"/>
      <c r="L44" s="184"/>
      <c r="M44" s="184"/>
      <c r="N44" s="184"/>
      <c r="O44" s="184"/>
      <c r="P44" s="265"/>
      <c r="Q44" s="265"/>
      <c r="R44" s="265"/>
      <c r="S44" s="265"/>
      <c r="T44" s="266" t="str">
        <f>基礎情報!D6&amp;"　　"&amp;基礎情報!D7</f>
        <v>　　</v>
      </c>
      <c r="U44" s="266"/>
      <c r="V44" s="266"/>
      <c r="W44" s="266"/>
      <c r="X44" s="266"/>
      <c r="Y44" s="266"/>
      <c r="Z44" s="266"/>
      <c r="AA44" s="266"/>
      <c r="AB44" s="266"/>
      <c r="AC44" s="266"/>
      <c r="AD44" s="266"/>
      <c r="AE44" s="266"/>
      <c r="AF44" s="266"/>
      <c r="AG44" s="268"/>
      <c r="AH44" s="268"/>
      <c r="AI44" s="127"/>
    </row>
    <row r="45" spans="1:35" ht="7.95" customHeight="1" x14ac:dyDescent="0.15"/>
    <row r="46" spans="1:35" s="127" customFormat="1" ht="7.95" customHeight="1" x14ac:dyDescent="0.15">
      <c r="A46" s="125"/>
      <c r="B46" s="185"/>
      <c r="C46" s="185"/>
      <c r="D46" s="185"/>
      <c r="E46" s="185"/>
      <c r="F46" s="185"/>
      <c r="G46" s="185"/>
      <c r="H46" s="185"/>
      <c r="I46" s="185"/>
      <c r="J46" s="185"/>
      <c r="K46" s="185"/>
      <c r="L46" s="185"/>
      <c r="M46" s="185"/>
      <c r="N46" s="185"/>
      <c r="O46" s="185"/>
      <c r="P46" s="185"/>
      <c r="Q46" s="185"/>
      <c r="R46" s="185"/>
      <c r="S46" s="185"/>
      <c r="T46" s="185"/>
      <c r="U46" s="185"/>
      <c r="V46" s="185"/>
      <c r="W46" s="185"/>
      <c r="X46" s="185"/>
      <c r="Y46" s="185"/>
      <c r="Z46" s="185"/>
      <c r="AA46" s="185"/>
      <c r="AB46" s="185"/>
      <c r="AC46" s="185"/>
      <c r="AD46" s="185"/>
      <c r="AE46" s="185"/>
      <c r="AF46" s="185"/>
      <c r="AG46" s="185"/>
      <c r="AH46" s="185"/>
      <c r="AI46" s="125"/>
    </row>
    <row r="47" spans="1:35" s="127" customFormat="1" ht="12" customHeight="1" x14ac:dyDescent="0.15">
      <c r="A47" s="125"/>
      <c r="B47" s="186" t="s">
        <v>79</v>
      </c>
      <c r="C47" s="187"/>
      <c r="D47" s="187"/>
      <c r="E47" s="187"/>
      <c r="F47" s="187"/>
      <c r="G47" s="187"/>
      <c r="H47" s="187"/>
      <c r="I47" s="274" t="s">
        <v>289</v>
      </c>
      <c r="J47" s="275"/>
      <c r="K47" s="187"/>
      <c r="L47" s="274" t="s">
        <v>101</v>
      </c>
      <c r="M47" s="275"/>
      <c r="N47" s="274" t="s">
        <v>107</v>
      </c>
      <c r="O47" s="275"/>
      <c r="P47" s="274" t="s">
        <v>108</v>
      </c>
      <c r="Q47" s="275"/>
      <c r="R47" s="274" t="s">
        <v>102</v>
      </c>
      <c r="S47" s="275"/>
      <c r="T47" s="274" t="s">
        <v>103</v>
      </c>
      <c r="U47" s="275"/>
      <c r="V47" s="274" t="s">
        <v>104</v>
      </c>
      <c r="W47" s="275"/>
      <c r="X47" s="274" t="s">
        <v>105</v>
      </c>
      <c r="Y47" s="275"/>
      <c r="Z47" s="274" t="s">
        <v>106</v>
      </c>
      <c r="AA47" s="275"/>
      <c r="AB47" s="187"/>
      <c r="AC47" s="383" t="s">
        <v>80</v>
      </c>
      <c r="AD47" s="384"/>
      <c r="AE47" s="384"/>
      <c r="AF47" s="384"/>
      <c r="AG47" s="384"/>
      <c r="AH47" s="385"/>
      <c r="AI47" s="125"/>
    </row>
    <row r="48" spans="1:35" s="127" customFormat="1" ht="20.100000000000001" customHeight="1" x14ac:dyDescent="0.15">
      <c r="A48" s="125"/>
      <c r="B48" s="187"/>
      <c r="C48" s="187"/>
      <c r="D48" s="187"/>
      <c r="E48" s="187"/>
      <c r="F48" s="187"/>
      <c r="G48" s="187"/>
      <c r="H48" s="187"/>
      <c r="I48" s="261" t="s">
        <v>258</v>
      </c>
      <c r="J48" s="262"/>
      <c r="K48" s="187"/>
      <c r="L48" s="276"/>
      <c r="M48" s="277"/>
      <c r="N48" s="276"/>
      <c r="O48" s="277"/>
      <c r="P48" s="276"/>
      <c r="Q48" s="277"/>
      <c r="R48" s="276"/>
      <c r="S48" s="277"/>
      <c r="T48" s="276"/>
      <c r="U48" s="277"/>
      <c r="V48" s="276"/>
      <c r="W48" s="277"/>
      <c r="X48" s="276"/>
      <c r="Y48" s="277"/>
      <c r="Z48" s="276"/>
      <c r="AA48" s="277"/>
      <c r="AB48" s="187"/>
      <c r="AC48" s="276"/>
      <c r="AD48" s="341"/>
      <c r="AE48" s="341"/>
      <c r="AF48" s="341"/>
      <c r="AG48" s="341"/>
      <c r="AH48" s="277"/>
      <c r="AI48" s="125"/>
    </row>
    <row r="49" ht="12" customHeight="1" x14ac:dyDescent="0.15"/>
  </sheetData>
  <sheetProtection sheet="1" objects="1" scenarios="1"/>
  <mergeCells count="87">
    <mergeCell ref="AJ18:AL21"/>
    <mergeCell ref="AB4:AC4"/>
    <mergeCell ref="L48:M48"/>
    <mergeCell ref="V47:W47"/>
    <mergeCell ref="X47:Y47"/>
    <mergeCell ref="P48:Q48"/>
    <mergeCell ref="R48:S48"/>
    <mergeCell ref="T48:U48"/>
    <mergeCell ref="V48:W48"/>
    <mergeCell ref="X48:Y48"/>
    <mergeCell ref="N47:O47"/>
    <mergeCell ref="N48:O48"/>
    <mergeCell ref="P47:Q47"/>
    <mergeCell ref="R47:S47"/>
    <mergeCell ref="T47:U47"/>
    <mergeCell ref="AC47:AH47"/>
    <mergeCell ref="B25:AH25"/>
    <mergeCell ref="W29:Z29"/>
    <mergeCell ref="AA29:AH29"/>
    <mergeCell ref="B30:AH30"/>
    <mergeCell ref="T43:AF43"/>
    <mergeCell ref="AB27:AC27"/>
    <mergeCell ref="F20:P20"/>
    <mergeCell ref="Q20:Y20"/>
    <mergeCell ref="Z20:AH20"/>
    <mergeCell ref="F21:P21"/>
    <mergeCell ref="Q21:Y21"/>
    <mergeCell ref="Z21:AH21"/>
    <mergeCell ref="B7:D8"/>
    <mergeCell ref="AC48:AH48"/>
    <mergeCell ref="L7:AB7"/>
    <mergeCell ref="AC7:AH9"/>
    <mergeCell ref="B9:D9"/>
    <mergeCell ref="G9:K9"/>
    <mergeCell ref="L9:AB9"/>
    <mergeCell ref="AC13:AD13"/>
    <mergeCell ref="AF13:AG13"/>
    <mergeCell ref="B14:E14"/>
    <mergeCell ref="B15:E16"/>
    <mergeCell ref="B13:E13"/>
    <mergeCell ref="F13:J13"/>
    <mergeCell ref="L13:M13"/>
    <mergeCell ref="W13:AA13"/>
    <mergeCell ref="C32:AH32"/>
    <mergeCell ref="I7:K8"/>
    <mergeCell ref="H7:H8"/>
    <mergeCell ref="G7:G8"/>
    <mergeCell ref="F7:F8"/>
    <mergeCell ref="E7:E8"/>
    <mergeCell ref="X10:AH10"/>
    <mergeCell ref="F11:U11"/>
    <mergeCell ref="V11:W11"/>
    <mergeCell ref="X11:AA11"/>
    <mergeCell ref="AC11:AD11"/>
    <mergeCell ref="AF11:AG11"/>
    <mergeCell ref="AJ2:AJ6"/>
    <mergeCell ref="I47:J47"/>
    <mergeCell ref="L8:AB8"/>
    <mergeCell ref="R13:V13"/>
    <mergeCell ref="R15:V16"/>
    <mergeCell ref="O13:P13"/>
    <mergeCell ref="W15:AH16"/>
    <mergeCell ref="F14:Q14"/>
    <mergeCell ref="F15:O15"/>
    <mergeCell ref="P15:Q15"/>
    <mergeCell ref="F16:O16"/>
    <mergeCell ref="R14:V14"/>
    <mergeCell ref="B2:AH2"/>
    <mergeCell ref="B10:D11"/>
    <mergeCell ref="F10:U10"/>
    <mergeCell ref="V10:W10"/>
    <mergeCell ref="I48:J48"/>
    <mergeCell ref="AJ16:AK16"/>
    <mergeCell ref="P43:S44"/>
    <mergeCell ref="T44:AF44"/>
    <mergeCell ref="AG43:AH44"/>
    <mergeCell ref="D33:AH33"/>
    <mergeCell ref="C35:AH35"/>
    <mergeCell ref="C36:AH36"/>
    <mergeCell ref="C37:AH37"/>
    <mergeCell ref="P39:S39"/>
    <mergeCell ref="T39:AF39"/>
    <mergeCell ref="AG39:AH39"/>
    <mergeCell ref="Z47:AA47"/>
    <mergeCell ref="Z48:AA48"/>
    <mergeCell ref="C20:E21"/>
    <mergeCell ref="L47:M47"/>
  </mergeCells>
  <phoneticPr fontId="3"/>
  <conditionalFormatting sqref="F14:Q14">
    <cfRule type="cellIs" dxfId="9" priority="2" operator="equal">
      <formula>"拠出しない"</formula>
    </cfRule>
  </conditionalFormatting>
  <conditionalFormatting sqref="F21:AH21">
    <cfRule type="cellIs" dxfId="8" priority="1" operator="equal">
      <formula>0</formula>
    </cfRule>
  </conditionalFormatting>
  <printOptions horizontalCentered="1"/>
  <pageMargins left="0.70866141732283472" right="0.70866141732283472" top="0.59055118110236227" bottom="0" header="0.31496062992125984" footer="0.31496062992125984"/>
  <pageSetup paperSize="9" scale="9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82EB4E-C339-47A6-B62B-D9F982EC2088}">
  <sheetPr>
    <tabColor theme="5" tint="-0.249977111117893"/>
  </sheetPr>
  <dimension ref="A1:AA29"/>
  <sheetViews>
    <sheetView zoomScale="85" zoomScaleNormal="85" workbookViewId="0">
      <pane xSplit="4" ySplit="3" topLeftCell="E4" activePane="bottomRight" state="frozen"/>
      <selection pane="topRight" activeCell="E1" sqref="E1"/>
      <selection pane="bottomLeft" activeCell="A4" sqref="A4"/>
      <selection pane="bottomRight" activeCell="E4" sqref="E4"/>
    </sheetView>
  </sheetViews>
  <sheetFormatPr defaultRowHeight="12.6" x14ac:dyDescent="0.15"/>
  <cols>
    <col min="1" max="1" width="3.6640625" style="104" customWidth="1"/>
    <col min="2" max="2" width="5.6640625" customWidth="1"/>
    <col min="5" max="5" width="20.6640625" style="116" customWidth="1"/>
    <col min="6" max="24" width="20.6640625" customWidth="1"/>
    <col min="26" max="27" width="9" hidden="1" customWidth="1"/>
  </cols>
  <sheetData>
    <row r="1" spans="1:27" ht="20.100000000000001" customHeight="1" x14ac:dyDescent="0.15">
      <c r="A1" s="66" t="s">
        <v>260</v>
      </c>
      <c r="B1" s="66"/>
      <c r="C1" s="69"/>
      <c r="D1" s="69"/>
      <c r="E1" s="70"/>
      <c r="F1" s="70"/>
      <c r="G1" s="70"/>
      <c r="H1" s="70"/>
      <c r="I1" s="70"/>
      <c r="J1" s="70"/>
      <c r="K1" s="70"/>
      <c r="L1" s="70"/>
      <c r="M1" s="70"/>
      <c r="N1" s="70"/>
      <c r="O1" s="70"/>
      <c r="P1" s="70"/>
      <c r="Q1" s="70"/>
      <c r="R1" s="70"/>
      <c r="S1" s="70"/>
      <c r="T1" s="70"/>
      <c r="U1" s="70"/>
      <c r="V1" s="70"/>
      <c r="W1" s="70"/>
      <c r="X1" s="70"/>
      <c r="Z1" s="82"/>
      <c r="AA1" s="82"/>
    </row>
    <row r="2" spans="1:27" ht="9.9" customHeight="1" thickBot="1" x14ac:dyDescent="0.2">
      <c r="A2" s="66"/>
      <c r="B2" s="66"/>
      <c r="C2" s="69"/>
      <c r="D2" s="69"/>
      <c r="E2" s="70"/>
      <c r="F2" s="70"/>
      <c r="G2" s="70"/>
      <c r="H2" s="70"/>
      <c r="I2" s="70"/>
      <c r="J2" s="70"/>
      <c r="K2" s="70"/>
      <c r="L2" s="70"/>
      <c r="M2" s="70"/>
      <c r="N2" s="70"/>
      <c r="O2" s="70"/>
      <c r="P2" s="70"/>
      <c r="Q2" s="70"/>
      <c r="R2" s="70"/>
      <c r="S2" s="70"/>
      <c r="T2" s="70"/>
      <c r="U2" s="70"/>
      <c r="V2" s="70"/>
      <c r="W2" s="70"/>
      <c r="X2" s="70"/>
      <c r="Z2" s="82"/>
      <c r="AA2" s="82"/>
    </row>
    <row r="3" spans="1:27" ht="24.9" customHeight="1" thickTop="1" thickBot="1" x14ac:dyDescent="0.2">
      <c r="A3" s="83">
        <v>1</v>
      </c>
      <c r="B3" s="84"/>
      <c r="C3" s="386" t="s">
        <v>142</v>
      </c>
      <c r="D3" s="387"/>
      <c r="E3" s="85">
        <v>1</v>
      </c>
      <c r="F3" s="85">
        <v>2</v>
      </c>
      <c r="G3" s="85">
        <v>3</v>
      </c>
      <c r="H3" s="85">
        <v>4</v>
      </c>
      <c r="I3" s="85">
        <v>5</v>
      </c>
      <c r="J3" s="85">
        <v>6</v>
      </c>
      <c r="K3" s="85">
        <v>7</v>
      </c>
      <c r="L3" s="85">
        <v>8</v>
      </c>
      <c r="M3" s="85">
        <v>9</v>
      </c>
      <c r="N3" s="85">
        <v>10</v>
      </c>
      <c r="O3" s="85">
        <v>11</v>
      </c>
      <c r="P3" s="85">
        <v>12</v>
      </c>
      <c r="Q3" s="85">
        <v>13</v>
      </c>
      <c r="R3" s="85">
        <v>14</v>
      </c>
      <c r="S3" s="85">
        <v>15</v>
      </c>
      <c r="T3" s="85">
        <v>16</v>
      </c>
      <c r="U3" s="85">
        <v>17</v>
      </c>
      <c r="V3" s="85">
        <v>18</v>
      </c>
      <c r="W3" s="85">
        <v>19</v>
      </c>
      <c r="X3" s="85">
        <v>20</v>
      </c>
      <c r="Y3" s="82"/>
      <c r="Z3" s="82"/>
      <c r="AA3" s="82"/>
    </row>
    <row r="4" spans="1:27" ht="20.100000000000001" customHeight="1" thickTop="1" x14ac:dyDescent="0.15">
      <c r="A4" s="107">
        <v>2</v>
      </c>
      <c r="B4" s="392" t="s">
        <v>261</v>
      </c>
      <c r="C4" s="388" t="s">
        <v>2</v>
      </c>
      <c r="D4" s="389"/>
      <c r="E4" s="71"/>
      <c r="F4" s="71"/>
      <c r="G4" s="71"/>
      <c r="H4" s="71"/>
      <c r="I4" s="71"/>
      <c r="J4" s="71"/>
      <c r="K4" s="71"/>
      <c r="L4" s="71"/>
      <c r="M4" s="71"/>
      <c r="N4" s="71"/>
      <c r="O4" s="71"/>
      <c r="P4" s="71"/>
      <c r="Q4" s="71"/>
      <c r="R4" s="71"/>
      <c r="S4" s="71"/>
      <c r="T4" s="71"/>
      <c r="U4" s="71"/>
      <c r="V4" s="71"/>
      <c r="W4" s="71"/>
      <c r="X4" s="71"/>
      <c r="Y4" s="82"/>
      <c r="Z4" s="82"/>
      <c r="AA4" s="82"/>
    </row>
    <row r="5" spans="1:27" ht="20.100000000000001" customHeight="1" x14ac:dyDescent="0.15">
      <c r="A5" s="107">
        <v>3</v>
      </c>
      <c r="B5" s="392"/>
      <c r="C5" s="388" t="s">
        <v>262</v>
      </c>
      <c r="D5" s="389"/>
      <c r="E5" s="86"/>
      <c r="F5" s="86"/>
      <c r="G5" s="86"/>
      <c r="H5" s="86"/>
      <c r="I5" s="86"/>
      <c r="J5" s="86"/>
      <c r="K5" s="86"/>
      <c r="L5" s="86"/>
      <c r="M5" s="86"/>
      <c r="N5" s="86"/>
      <c r="O5" s="86"/>
      <c r="P5" s="86"/>
      <c r="Q5" s="86"/>
      <c r="R5" s="86"/>
      <c r="S5" s="86"/>
      <c r="T5" s="86"/>
      <c r="U5" s="86"/>
      <c r="V5" s="86"/>
      <c r="W5" s="86"/>
      <c r="X5" s="86"/>
      <c r="Y5" s="82"/>
      <c r="Z5" s="82"/>
      <c r="AA5" s="82"/>
    </row>
    <row r="6" spans="1:27" s="90" customFormat="1" ht="20.100000000000001" customHeight="1" x14ac:dyDescent="0.15">
      <c r="A6" s="107">
        <v>4</v>
      </c>
      <c r="B6" s="392"/>
      <c r="C6" s="390" t="s">
        <v>263</v>
      </c>
      <c r="D6" s="87" t="s">
        <v>144</v>
      </c>
      <c r="E6" s="88"/>
      <c r="F6" s="88"/>
      <c r="G6" s="88"/>
      <c r="H6" s="88"/>
      <c r="I6" s="88"/>
      <c r="J6" s="88"/>
      <c r="K6" s="88"/>
      <c r="L6" s="88"/>
      <c r="M6" s="88"/>
      <c r="N6" s="88"/>
      <c r="O6" s="88"/>
      <c r="P6" s="88"/>
      <c r="Q6" s="88"/>
      <c r="R6" s="88"/>
      <c r="S6" s="88"/>
      <c r="T6" s="88"/>
      <c r="U6" s="88"/>
      <c r="V6" s="88"/>
      <c r="W6" s="88"/>
      <c r="X6" s="88"/>
      <c r="Y6" s="89"/>
      <c r="Z6" s="89"/>
      <c r="AA6" s="89"/>
    </row>
    <row r="7" spans="1:27" s="90" customFormat="1" ht="20.100000000000001" customHeight="1" x14ac:dyDescent="0.15">
      <c r="A7" s="107">
        <v>5</v>
      </c>
      <c r="B7" s="392"/>
      <c r="C7" s="391"/>
      <c r="D7" s="87" t="s">
        <v>145</v>
      </c>
      <c r="E7" s="91"/>
      <c r="F7" s="91"/>
      <c r="G7" s="91"/>
      <c r="H7" s="91"/>
      <c r="I7" s="91"/>
      <c r="J7" s="91"/>
      <c r="K7" s="91"/>
      <c r="L7" s="91"/>
      <c r="M7" s="91"/>
      <c r="N7" s="91"/>
      <c r="O7" s="91"/>
      <c r="P7" s="91"/>
      <c r="Q7" s="91"/>
      <c r="R7" s="91"/>
      <c r="S7" s="91"/>
      <c r="T7" s="91"/>
      <c r="U7" s="91"/>
      <c r="V7" s="91"/>
      <c r="W7" s="91"/>
      <c r="X7" s="91"/>
      <c r="Y7" s="89"/>
      <c r="Z7" s="89"/>
      <c r="AA7" s="89"/>
    </row>
    <row r="8" spans="1:27" ht="20.100000000000001" customHeight="1" x14ac:dyDescent="0.15">
      <c r="A8" s="107">
        <v>6</v>
      </c>
      <c r="B8" s="392"/>
      <c r="C8" s="388" t="s">
        <v>149</v>
      </c>
      <c r="D8" s="389"/>
      <c r="E8" s="92"/>
      <c r="F8" s="92"/>
      <c r="G8" s="92"/>
      <c r="H8" s="92"/>
      <c r="I8" s="92"/>
      <c r="J8" s="92"/>
      <c r="K8" s="92"/>
      <c r="L8" s="92"/>
      <c r="M8" s="92"/>
      <c r="N8" s="92"/>
      <c r="O8" s="92"/>
      <c r="P8" s="92"/>
      <c r="Q8" s="92"/>
      <c r="R8" s="92"/>
      <c r="S8" s="92"/>
      <c r="T8" s="92"/>
      <c r="U8" s="92"/>
      <c r="V8" s="92"/>
      <c r="W8" s="92"/>
      <c r="X8" s="92"/>
      <c r="Y8" s="82"/>
      <c r="Z8" s="82"/>
      <c r="AA8" s="82"/>
    </row>
    <row r="9" spans="1:27" ht="20.100000000000001" customHeight="1" x14ac:dyDescent="0.15">
      <c r="A9" s="107">
        <v>7</v>
      </c>
      <c r="B9" s="392"/>
      <c r="C9" s="389" t="s">
        <v>264</v>
      </c>
      <c r="D9" s="398"/>
      <c r="E9" s="93"/>
      <c r="F9" s="93"/>
      <c r="G9" s="93"/>
      <c r="H9" s="93"/>
      <c r="I9" s="93"/>
      <c r="J9" s="93"/>
      <c r="K9" s="93"/>
      <c r="L9" s="93"/>
      <c r="M9" s="93"/>
      <c r="N9" s="93"/>
      <c r="O9" s="93"/>
      <c r="P9" s="93"/>
      <c r="Q9" s="93"/>
      <c r="R9" s="93"/>
      <c r="S9" s="93"/>
      <c r="T9" s="93"/>
      <c r="U9" s="93"/>
      <c r="V9" s="93"/>
      <c r="W9" s="93"/>
      <c r="X9" s="93"/>
      <c r="Y9" s="82"/>
      <c r="Z9" s="82" t="s">
        <v>265</v>
      </c>
      <c r="AA9" s="82" t="s">
        <v>266</v>
      </c>
    </row>
    <row r="10" spans="1:27" ht="20.100000000000001" customHeight="1" x14ac:dyDescent="0.15">
      <c r="A10" s="107">
        <v>8</v>
      </c>
      <c r="B10" s="392"/>
      <c r="C10" s="388" t="s">
        <v>267</v>
      </c>
      <c r="D10" s="389"/>
      <c r="E10" s="92"/>
      <c r="F10" s="92"/>
      <c r="G10" s="92"/>
      <c r="H10" s="92"/>
      <c r="I10" s="92"/>
      <c r="J10" s="92"/>
      <c r="K10" s="92"/>
      <c r="L10" s="92"/>
      <c r="M10" s="92"/>
      <c r="N10" s="92"/>
      <c r="O10" s="92"/>
      <c r="P10" s="92"/>
      <c r="Q10" s="92"/>
      <c r="R10" s="92"/>
      <c r="S10" s="92"/>
      <c r="T10" s="92"/>
      <c r="U10" s="92"/>
      <c r="V10" s="92"/>
      <c r="W10" s="92"/>
      <c r="X10" s="92"/>
      <c r="Y10" s="82"/>
      <c r="Z10" s="82"/>
      <c r="AA10" s="82"/>
    </row>
    <row r="11" spans="1:27" s="90" customFormat="1" ht="20.100000000000001" customHeight="1" x14ac:dyDescent="0.15">
      <c r="A11" s="107">
        <v>9</v>
      </c>
      <c r="B11" s="392"/>
      <c r="C11" s="390" t="s">
        <v>268</v>
      </c>
      <c r="D11" s="87" t="s">
        <v>144</v>
      </c>
      <c r="E11" s="88"/>
      <c r="F11" s="88"/>
      <c r="G11" s="88"/>
      <c r="H11" s="88"/>
      <c r="I11" s="88"/>
      <c r="J11" s="88"/>
      <c r="K11" s="88"/>
      <c r="L11" s="88"/>
      <c r="M11" s="88"/>
      <c r="N11" s="88"/>
      <c r="O11" s="88"/>
      <c r="P11" s="88"/>
      <c r="Q11" s="88"/>
      <c r="R11" s="88"/>
      <c r="S11" s="88"/>
      <c r="T11" s="88"/>
      <c r="U11" s="88"/>
      <c r="V11" s="88"/>
      <c r="W11" s="88"/>
      <c r="X11" s="88"/>
      <c r="Y11" s="89"/>
      <c r="Z11" s="89"/>
      <c r="AA11" s="89"/>
    </row>
    <row r="12" spans="1:27" s="90" customFormat="1" ht="20.100000000000001" customHeight="1" x14ac:dyDescent="0.15">
      <c r="A12" s="107">
        <v>10</v>
      </c>
      <c r="B12" s="392"/>
      <c r="C12" s="391"/>
      <c r="D12" s="87" t="s">
        <v>145</v>
      </c>
      <c r="E12" s="91"/>
      <c r="F12" s="91"/>
      <c r="G12" s="91"/>
      <c r="H12" s="91"/>
      <c r="I12" s="91"/>
      <c r="J12" s="91"/>
      <c r="K12" s="91"/>
      <c r="L12" s="91"/>
      <c r="M12" s="91"/>
      <c r="N12" s="91"/>
      <c r="O12" s="91"/>
      <c r="P12" s="91"/>
      <c r="Q12" s="91"/>
      <c r="R12" s="91"/>
      <c r="S12" s="91"/>
      <c r="T12" s="91"/>
      <c r="U12" s="91"/>
      <c r="V12" s="91"/>
      <c r="W12" s="91"/>
      <c r="X12" s="91"/>
      <c r="Y12" s="89"/>
      <c r="Z12" s="89"/>
      <c r="AA12" s="89"/>
    </row>
    <row r="13" spans="1:27" ht="20.100000000000001" customHeight="1" thickBot="1" x14ac:dyDescent="0.2">
      <c r="A13" s="107">
        <v>11</v>
      </c>
      <c r="B13" s="397"/>
      <c r="C13" s="395" t="s">
        <v>284</v>
      </c>
      <c r="D13" s="396"/>
      <c r="E13" s="106"/>
      <c r="F13" s="106"/>
      <c r="G13" s="106"/>
      <c r="H13" s="106"/>
      <c r="I13" s="106"/>
      <c r="J13" s="106"/>
      <c r="K13" s="106"/>
      <c r="L13" s="106"/>
      <c r="M13" s="106"/>
      <c r="N13" s="106"/>
      <c r="O13" s="106"/>
      <c r="P13" s="106"/>
      <c r="Q13" s="106"/>
      <c r="R13" s="106"/>
      <c r="S13" s="106"/>
      <c r="T13" s="106"/>
      <c r="U13" s="106"/>
      <c r="V13" s="106"/>
      <c r="W13" s="106"/>
      <c r="X13" s="106"/>
      <c r="Y13" s="82"/>
      <c r="Z13" s="82" t="s">
        <v>272</v>
      </c>
      <c r="AA13" s="82" t="s">
        <v>169</v>
      </c>
    </row>
    <row r="14" spans="1:27" ht="20.100000000000001" customHeight="1" thickTop="1" x14ac:dyDescent="0.15">
      <c r="A14" s="107">
        <v>12</v>
      </c>
      <c r="B14" s="392" t="s">
        <v>269</v>
      </c>
      <c r="C14" s="393" t="s">
        <v>270</v>
      </c>
      <c r="D14" s="394"/>
      <c r="E14" s="94"/>
      <c r="F14" s="94"/>
      <c r="G14" s="94"/>
      <c r="H14" s="94"/>
      <c r="I14" s="94"/>
      <c r="J14" s="94"/>
      <c r="K14" s="94"/>
      <c r="L14" s="94"/>
      <c r="M14" s="94"/>
      <c r="N14" s="94"/>
      <c r="O14" s="94"/>
      <c r="P14" s="94"/>
      <c r="Q14" s="94"/>
      <c r="R14" s="94"/>
      <c r="S14" s="94"/>
      <c r="T14" s="94"/>
      <c r="U14" s="94"/>
      <c r="V14" s="94"/>
      <c r="W14" s="94"/>
      <c r="X14" s="94"/>
      <c r="Y14" s="82"/>
      <c r="Z14" s="82" t="s">
        <v>285</v>
      </c>
      <c r="AA14" s="82" t="s">
        <v>286</v>
      </c>
    </row>
    <row r="15" spans="1:27" ht="20.100000000000001" customHeight="1" x14ac:dyDescent="0.15">
      <c r="A15" s="107">
        <v>13</v>
      </c>
      <c r="B15" s="392"/>
      <c r="C15" s="388" t="s">
        <v>271</v>
      </c>
      <c r="D15" s="389"/>
      <c r="E15" s="92"/>
      <c r="F15" s="92"/>
      <c r="G15" s="92"/>
      <c r="H15" s="92"/>
      <c r="I15" s="92"/>
      <c r="J15" s="92"/>
      <c r="K15" s="92"/>
      <c r="L15" s="92"/>
      <c r="M15" s="92"/>
      <c r="N15" s="92"/>
      <c r="O15" s="92"/>
      <c r="P15" s="92"/>
      <c r="Q15" s="92"/>
      <c r="R15" s="92"/>
      <c r="S15" s="92"/>
      <c r="T15" s="92"/>
      <c r="U15" s="92"/>
      <c r="V15" s="92"/>
      <c r="W15" s="92"/>
      <c r="X15" s="92"/>
      <c r="Y15" s="82"/>
      <c r="Z15" s="82"/>
      <c r="AA15" s="82"/>
    </row>
    <row r="16" spans="1:27" s="90" customFormat="1" ht="20.100000000000001" customHeight="1" x14ac:dyDescent="0.15">
      <c r="A16" s="107">
        <v>14</v>
      </c>
      <c r="B16" s="392"/>
      <c r="C16" s="390" t="s">
        <v>71</v>
      </c>
      <c r="D16" s="87" t="s">
        <v>144</v>
      </c>
      <c r="E16" s="88"/>
      <c r="F16" s="88"/>
      <c r="G16" s="88"/>
      <c r="H16" s="88"/>
      <c r="I16" s="88"/>
      <c r="J16" s="88"/>
      <c r="K16" s="88"/>
      <c r="L16" s="88"/>
      <c r="M16" s="88"/>
      <c r="N16" s="88"/>
      <c r="O16" s="88"/>
      <c r="P16" s="88"/>
      <c r="Q16" s="88"/>
      <c r="R16" s="88"/>
      <c r="S16" s="88"/>
      <c r="T16" s="88"/>
      <c r="U16" s="88"/>
      <c r="V16" s="88"/>
      <c r="W16" s="88"/>
      <c r="X16" s="88"/>
      <c r="Y16" s="89"/>
      <c r="Z16" s="89"/>
      <c r="AA16" s="89"/>
    </row>
    <row r="17" spans="1:27" s="90" customFormat="1" ht="20.100000000000001" customHeight="1" x14ac:dyDescent="0.15">
      <c r="A17" s="107">
        <v>15</v>
      </c>
      <c r="B17" s="392"/>
      <c r="C17" s="391"/>
      <c r="D17" s="87" t="s">
        <v>145</v>
      </c>
      <c r="E17" s="91"/>
      <c r="F17" s="91"/>
      <c r="G17" s="91"/>
      <c r="H17" s="91"/>
      <c r="I17" s="91"/>
      <c r="J17" s="91"/>
      <c r="K17" s="91"/>
      <c r="L17" s="91"/>
      <c r="M17" s="91"/>
      <c r="N17" s="91"/>
      <c r="O17" s="91"/>
      <c r="P17" s="91"/>
      <c r="Q17" s="91"/>
      <c r="R17" s="91"/>
      <c r="S17" s="91"/>
      <c r="T17" s="91"/>
      <c r="U17" s="91"/>
      <c r="V17" s="91"/>
      <c r="W17" s="91"/>
      <c r="X17" s="91"/>
      <c r="Y17" s="89"/>
      <c r="Z17" s="89"/>
      <c r="AA17" s="89"/>
    </row>
    <row r="18" spans="1:27" ht="20.100000000000001" customHeight="1" x14ac:dyDescent="0.15">
      <c r="A18" s="107">
        <v>16</v>
      </c>
      <c r="B18" s="392"/>
      <c r="C18" s="388" t="s">
        <v>29</v>
      </c>
      <c r="D18" s="389"/>
      <c r="E18" s="95"/>
      <c r="F18" s="95"/>
      <c r="G18" s="95"/>
      <c r="H18" s="95"/>
      <c r="I18" s="95"/>
      <c r="J18" s="95"/>
      <c r="K18" s="95"/>
      <c r="L18" s="95"/>
      <c r="M18" s="95"/>
      <c r="N18" s="95"/>
      <c r="O18" s="95"/>
      <c r="P18" s="95"/>
      <c r="Q18" s="95"/>
      <c r="R18" s="95"/>
      <c r="S18" s="95"/>
      <c r="T18" s="95"/>
      <c r="U18" s="95"/>
      <c r="V18" s="95"/>
      <c r="W18" s="95"/>
      <c r="X18" s="95"/>
      <c r="Y18" s="82"/>
      <c r="Z18" s="82"/>
      <c r="AA18" s="82"/>
    </row>
    <row r="19" spans="1:27" ht="20.100000000000001" customHeight="1" x14ac:dyDescent="0.15">
      <c r="A19" s="107">
        <v>17</v>
      </c>
      <c r="B19" s="392"/>
      <c r="C19" s="388" t="s">
        <v>273</v>
      </c>
      <c r="D19" s="389"/>
      <c r="E19" s="93"/>
      <c r="F19" s="93"/>
      <c r="G19" s="93"/>
      <c r="H19" s="93"/>
      <c r="I19" s="93"/>
      <c r="J19" s="93"/>
      <c r="K19" s="93"/>
      <c r="L19" s="93"/>
      <c r="M19" s="93"/>
      <c r="N19" s="93"/>
      <c r="O19" s="93"/>
      <c r="P19" s="93"/>
      <c r="Q19" s="93"/>
      <c r="R19" s="93"/>
      <c r="S19" s="93"/>
      <c r="T19" s="93"/>
      <c r="U19" s="93"/>
      <c r="V19" s="93"/>
      <c r="W19" s="93"/>
      <c r="X19" s="93"/>
      <c r="Y19" s="82"/>
      <c r="Z19" s="82"/>
      <c r="AA19" s="82"/>
    </row>
    <row r="20" spans="1:27" ht="20.100000000000001" customHeight="1" x14ac:dyDescent="0.15">
      <c r="A20" s="107">
        <v>18</v>
      </c>
      <c r="B20" s="392"/>
      <c r="C20" s="388" t="s">
        <v>274</v>
      </c>
      <c r="D20" s="389"/>
      <c r="E20" s="93"/>
      <c r="F20" s="93"/>
      <c r="G20" s="93"/>
      <c r="H20" s="93"/>
      <c r="I20" s="93"/>
      <c r="J20" s="93"/>
      <c r="K20" s="93"/>
      <c r="L20" s="93"/>
      <c r="M20" s="93"/>
      <c r="N20" s="93"/>
      <c r="O20" s="93"/>
      <c r="P20" s="93"/>
      <c r="Q20" s="93"/>
      <c r="R20" s="93"/>
      <c r="S20" s="93"/>
      <c r="T20" s="93"/>
      <c r="U20" s="93"/>
      <c r="V20" s="93"/>
      <c r="W20" s="93"/>
      <c r="X20" s="93"/>
      <c r="Y20" s="82"/>
      <c r="Z20" s="82"/>
      <c r="AA20" s="82"/>
    </row>
    <row r="21" spans="1:27" ht="20.100000000000001" customHeight="1" x14ac:dyDescent="0.15">
      <c r="A21" s="107">
        <v>19</v>
      </c>
      <c r="B21" s="392"/>
      <c r="C21" s="388" t="s">
        <v>61</v>
      </c>
      <c r="D21" s="389"/>
      <c r="E21" s="96"/>
      <c r="F21" s="96"/>
      <c r="G21" s="96"/>
      <c r="H21" s="96"/>
      <c r="I21" s="96"/>
      <c r="J21" s="96"/>
      <c r="K21" s="96"/>
      <c r="L21" s="96"/>
      <c r="M21" s="96"/>
      <c r="N21" s="96"/>
      <c r="O21" s="96"/>
      <c r="P21" s="96"/>
      <c r="Q21" s="96"/>
      <c r="R21" s="96"/>
      <c r="S21" s="96"/>
      <c r="T21" s="96"/>
      <c r="U21" s="96"/>
      <c r="V21" s="96"/>
      <c r="W21" s="96"/>
      <c r="X21" s="96"/>
      <c r="Y21" s="82"/>
      <c r="Z21" s="82"/>
      <c r="AA21" s="82"/>
    </row>
    <row r="22" spans="1:27" ht="20.100000000000001" customHeight="1" x14ac:dyDescent="0.15">
      <c r="A22" s="107">
        <v>20</v>
      </c>
      <c r="B22" s="392"/>
      <c r="C22" s="388" t="s">
        <v>275</v>
      </c>
      <c r="D22" s="389"/>
      <c r="E22" s="97"/>
      <c r="F22" s="97"/>
      <c r="G22" s="97"/>
      <c r="H22" s="97"/>
      <c r="I22" s="97"/>
      <c r="J22" s="97"/>
      <c r="K22" s="97"/>
      <c r="L22" s="97"/>
      <c r="M22" s="97"/>
      <c r="N22" s="97"/>
      <c r="O22" s="97"/>
      <c r="P22" s="97"/>
      <c r="Q22" s="97"/>
      <c r="R22" s="97"/>
      <c r="S22" s="97"/>
      <c r="T22" s="97"/>
      <c r="U22" s="97"/>
      <c r="V22" s="97"/>
      <c r="W22" s="97"/>
      <c r="X22" s="97"/>
      <c r="Y22" s="82"/>
      <c r="Z22" s="82"/>
      <c r="AA22" s="82"/>
    </row>
    <row r="23" spans="1:27" ht="20.100000000000001" customHeight="1" x14ac:dyDescent="0.15">
      <c r="A23" s="107">
        <v>21</v>
      </c>
      <c r="B23" s="392"/>
      <c r="C23" s="388" t="s">
        <v>276</v>
      </c>
      <c r="D23" s="389"/>
      <c r="E23" s="93"/>
      <c r="F23" s="93"/>
      <c r="G23" s="93"/>
      <c r="H23" s="93"/>
      <c r="I23" s="93"/>
      <c r="J23" s="93"/>
      <c r="K23" s="93"/>
      <c r="L23" s="93"/>
      <c r="M23" s="93"/>
      <c r="N23" s="93"/>
      <c r="O23" s="93"/>
      <c r="P23" s="93"/>
      <c r="Q23" s="93"/>
      <c r="R23" s="93"/>
      <c r="S23" s="93"/>
      <c r="T23" s="93"/>
      <c r="U23" s="93"/>
      <c r="V23" s="93"/>
      <c r="W23" s="93"/>
      <c r="X23" s="93"/>
      <c r="Y23" s="82"/>
      <c r="Z23" s="82" t="s">
        <v>277</v>
      </c>
      <c r="AA23" s="82" t="s">
        <v>278</v>
      </c>
    </row>
    <row r="24" spans="1:27" ht="20.100000000000001" customHeight="1" x14ac:dyDescent="0.15">
      <c r="A24" s="107">
        <v>22</v>
      </c>
      <c r="B24" s="392"/>
      <c r="C24" s="388" t="s">
        <v>279</v>
      </c>
      <c r="D24" s="389"/>
      <c r="E24" s="86"/>
      <c r="F24" s="86"/>
      <c r="G24" s="86"/>
      <c r="H24" s="86"/>
      <c r="I24" s="86"/>
      <c r="J24" s="86"/>
      <c r="K24" s="86"/>
      <c r="L24" s="86"/>
      <c r="M24" s="86"/>
      <c r="N24" s="86"/>
      <c r="O24" s="86"/>
      <c r="P24" s="86"/>
      <c r="Q24" s="86"/>
      <c r="R24" s="86"/>
      <c r="S24" s="86"/>
      <c r="T24" s="86"/>
      <c r="U24" s="86"/>
      <c r="V24" s="86"/>
      <c r="W24" s="86"/>
      <c r="X24" s="86"/>
      <c r="Y24" s="82"/>
      <c r="Z24" s="82"/>
      <c r="AA24" s="82"/>
    </row>
    <row r="25" spans="1:27" s="101" customFormat="1" ht="20.100000000000001" customHeight="1" x14ac:dyDescent="0.15">
      <c r="A25" s="107">
        <v>23</v>
      </c>
      <c r="B25" s="392"/>
      <c r="C25" s="388" t="s">
        <v>280</v>
      </c>
      <c r="D25" s="389"/>
      <c r="E25" s="98"/>
      <c r="F25" s="99"/>
      <c r="G25" s="99"/>
      <c r="H25" s="99"/>
      <c r="I25" s="99"/>
      <c r="J25" s="99"/>
      <c r="K25" s="99"/>
      <c r="L25" s="99"/>
      <c r="M25" s="99"/>
      <c r="N25" s="99"/>
      <c r="O25" s="99"/>
      <c r="P25" s="99"/>
      <c r="Q25" s="99"/>
      <c r="R25" s="99"/>
      <c r="S25" s="99"/>
      <c r="T25" s="99"/>
      <c r="U25" s="99"/>
      <c r="V25" s="99"/>
      <c r="W25" s="99"/>
      <c r="X25" s="99"/>
      <c r="Y25" s="100"/>
      <c r="Z25" s="100"/>
      <c r="AA25" s="100"/>
    </row>
    <row r="26" spans="1:27" ht="20.100000000000001" customHeight="1" x14ac:dyDescent="0.15">
      <c r="A26" s="107">
        <v>24</v>
      </c>
      <c r="B26" s="392"/>
      <c r="C26" s="388" t="s">
        <v>281</v>
      </c>
      <c r="D26" s="389"/>
      <c r="E26" s="91"/>
      <c r="F26" s="91"/>
      <c r="G26" s="91"/>
      <c r="H26" s="91"/>
      <c r="I26" s="91"/>
      <c r="J26" s="91"/>
      <c r="K26" s="91"/>
      <c r="L26" s="91"/>
      <c r="M26" s="91"/>
      <c r="N26" s="91"/>
      <c r="O26" s="91"/>
      <c r="P26" s="91"/>
      <c r="Q26" s="91"/>
      <c r="R26" s="91"/>
      <c r="S26" s="91"/>
      <c r="T26" s="91"/>
      <c r="U26" s="91"/>
      <c r="V26" s="91"/>
      <c r="W26" s="91"/>
      <c r="X26" s="91"/>
      <c r="Y26" s="82"/>
      <c r="Z26" s="82"/>
      <c r="AA26" s="82"/>
    </row>
    <row r="27" spans="1:27" ht="20.100000000000001" customHeight="1" x14ac:dyDescent="0.15">
      <c r="A27" s="107">
        <v>25</v>
      </c>
      <c r="B27" s="392"/>
      <c r="C27" s="388" t="s">
        <v>282</v>
      </c>
      <c r="D27" s="389"/>
      <c r="E27" s="102"/>
      <c r="F27" s="102"/>
      <c r="G27" s="102"/>
      <c r="H27" s="102"/>
      <c r="I27" s="102"/>
      <c r="J27" s="102"/>
      <c r="K27" s="102"/>
      <c r="L27" s="102"/>
      <c r="M27" s="102"/>
      <c r="N27" s="102"/>
      <c r="O27" s="102"/>
      <c r="P27" s="102"/>
      <c r="Q27" s="102"/>
      <c r="R27" s="102"/>
      <c r="S27" s="102"/>
      <c r="T27" s="102"/>
      <c r="U27" s="102"/>
      <c r="V27" s="102"/>
      <c r="W27" s="102"/>
      <c r="X27" s="102"/>
      <c r="Y27" s="82"/>
      <c r="Z27" s="82"/>
      <c r="AA27" s="82"/>
    </row>
    <row r="28" spans="1:27" s="101" customFormat="1" ht="39.9" customHeight="1" thickBot="1" x14ac:dyDescent="0.2">
      <c r="A28" s="107">
        <v>26</v>
      </c>
      <c r="B28" s="392"/>
      <c r="C28" s="388" t="s">
        <v>283</v>
      </c>
      <c r="D28" s="389"/>
      <c r="E28" s="115"/>
      <c r="F28" s="103"/>
      <c r="G28" s="103"/>
      <c r="H28" s="103"/>
      <c r="I28" s="103"/>
      <c r="J28" s="103"/>
      <c r="K28" s="103"/>
      <c r="L28" s="103"/>
      <c r="M28" s="103"/>
      <c r="N28" s="103"/>
      <c r="O28" s="103"/>
      <c r="P28" s="103"/>
      <c r="Q28" s="103"/>
      <c r="R28" s="103"/>
      <c r="S28" s="103"/>
      <c r="T28" s="103"/>
      <c r="U28" s="103"/>
      <c r="V28" s="103"/>
      <c r="W28" s="103"/>
      <c r="X28" s="103"/>
      <c r="Y28" s="100"/>
      <c r="Z28" s="100"/>
      <c r="AA28" s="100"/>
    </row>
    <row r="29" spans="1:27" ht="13.2" thickTop="1" x14ac:dyDescent="0.15"/>
  </sheetData>
  <mergeCells count="25">
    <mergeCell ref="C13:D13"/>
    <mergeCell ref="B4:B13"/>
    <mergeCell ref="C23:D23"/>
    <mergeCell ref="C24:D24"/>
    <mergeCell ref="C25:D25"/>
    <mergeCell ref="C9:D9"/>
    <mergeCell ref="C10:D10"/>
    <mergeCell ref="C11:C12"/>
    <mergeCell ref="C26:D26"/>
    <mergeCell ref="C27:D27"/>
    <mergeCell ref="C28:D28"/>
    <mergeCell ref="B14:B28"/>
    <mergeCell ref="C14:D14"/>
    <mergeCell ref="C15:D15"/>
    <mergeCell ref="C16:C17"/>
    <mergeCell ref="C18:D18"/>
    <mergeCell ref="C19:D19"/>
    <mergeCell ref="C20:D20"/>
    <mergeCell ref="C21:D21"/>
    <mergeCell ref="C22:D22"/>
    <mergeCell ref="C3:D3"/>
    <mergeCell ref="C4:D4"/>
    <mergeCell ref="C5:D5"/>
    <mergeCell ref="C6:C7"/>
    <mergeCell ref="C8:D8"/>
  </mergeCells>
  <phoneticPr fontId="3"/>
  <conditionalFormatting sqref="E16:X18">
    <cfRule type="expression" dxfId="7" priority="2">
      <formula>E$9="死亡退職"</formula>
    </cfRule>
  </conditionalFormatting>
  <conditionalFormatting sqref="E19:X28 E4:X15">
    <cfRule type="cellIs" dxfId="6" priority="1" operator="equal">
      <formula>0</formula>
    </cfRule>
  </conditionalFormatting>
  <dataValidations count="13">
    <dataValidation type="whole" allowBlank="1" showInputMessage="1" showErrorMessage="1" sqref="E24:X24" xr:uid="{9F600023-7905-4C48-9536-4AC8E314A221}">
      <formula1>0</formula1>
      <formula2>9999999</formula2>
    </dataValidation>
    <dataValidation type="whole" allowBlank="1" showInputMessage="1" showErrorMessage="1" sqref="E22:X22" xr:uid="{BA93C8DB-CF66-4ED8-89C7-1FC960C5C278}">
      <formula1>0</formula1>
      <formula2>999</formula2>
    </dataValidation>
    <dataValidation type="whole" allowBlank="1" showInputMessage="1" showErrorMessage="1" sqref="E21:X21" xr:uid="{ED5EA1A4-89A5-49D9-9AB8-2CA5B63024E9}">
      <formula1>0</formula1>
      <formula2>9999</formula2>
    </dataValidation>
    <dataValidation type="date" operator="greaterThan" allowBlank="1" showInputMessage="1" showErrorMessage="1" sqref="E15:X15 E10:X10 E8:X8" xr:uid="{929FDBE0-EC8E-49CB-B0D7-8EABE3CC37BE}">
      <formula1>1</formula1>
    </dataValidation>
    <dataValidation allowBlank="1" showInputMessage="1" showErrorMessage="1" promptTitle="支店名・支店コード" prompt="通帳繰り越し店舗名を記載している事例が多くあります。_x000a_口座開設時の支店となりますので、ご注意ください。" sqref="E20" xr:uid="{9A74E727-018D-443E-9FC2-6496A32998F6}"/>
    <dataValidation allowBlank="1" showInputMessage="1" showErrorMessage="1" promptTitle="〒からの住所検索" prompt="郵便番号を入力すると、途中まで住所が表示されます。_x000a_「@@@-@@@@」の形式で変換してください。" sqref="E28" xr:uid="{888A60D9-DAA7-473B-915B-81121B068C52}"/>
    <dataValidation allowBlank="1" showInputMessage="1" showErrorMessage="1" promptTitle="遺族氏名欄" prompt="姓と名の間は1文字分スペースを空けてください" sqref="E17" xr:uid="{F07CFE30-8018-49E2-8C32-AB989AA1C6F1}"/>
    <dataValidation type="list" allowBlank="1" showInputMessage="1" showErrorMessage="1" sqref="E23:X23" xr:uid="{80A1C415-11F6-4A30-842A-E8166EC9D84F}">
      <formula1>$Z$23:$AA$23</formula1>
    </dataValidation>
    <dataValidation type="list" allowBlank="1" showInputMessage="1" showErrorMessage="1" sqref="E14:X14" xr:uid="{1A91A2C2-B8DC-4EB5-846D-27E96BD07282}">
      <formula1>$Z$14:$AA$14</formula1>
    </dataValidation>
    <dataValidation type="list" allowBlank="1" showInputMessage="1" showErrorMessage="1" sqref="E9:X9" xr:uid="{AFCE1C1C-910D-438E-AA07-A9F8D88BC2C6}">
      <formula1>$Z$9:$AA$9</formula1>
    </dataValidation>
    <dataValidation imeMode="fullKatakana" allowBlank="1" showInputMessage="1" showErrorMessage="1" sqref="E25:X25 E16:X16 E11:X11 E6:X6" xr:uid="{8802F213-6F69-42E1-94C0-95AFDB365767}"/>
    <dataValidation allowBlank="1" showInputMessage="1" showErrorMessage="1" promptTitle="職員氏名欄" prompt="姓と名の間は1文字分スペースを空けてください" sqref="E12:X12 F17:X17 E7:X7" xr:uid="{C3EB87C6-08BE-4387-9E77-D18A141E4D23}"/>
    <dataValidation type="list" allowBlank="1" showInputMessage="1" showErrorMessage="1" sqref="E13:X13" xr:uid="{69AF15FE-D9F9-43A8-9E89-A1AA28D9049B}">
      <formula1>$Z$13:$AA$13</formula1>
    </dataValidation>
  </dataValidation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06DE9-D82D-4400-B51F-4ACF81F7EAF0}">
  <sheetPr codeName="Sheet19">
    <tabColor theme="5" tint="0.79998168889431442"/>
    <pageSetUpPr fitToPage="1"/>
  </sheetPr>
  <dimension ref="A1:AS46"/>
  <sheetViews>
    <sheetView zoomScaleNormal="100" zoomScaleSheetLayoutView="100" workbookViewId="0">
      <selection activeCell="AJ2" sqref="AJ2:AJ6"/>
    </sheetView>
  </sheetViews>
  <sheetFormatPr defaultColWidth="9" defaultRowHeight="12.6" x14ac:dyDescent="0.15"/>
  <cols>
    <col min="1" max="1" width="9" style="2"/>
    <col min="2" max="35" width="2.6640625" style="2" customWidth="1"/>
    <col min="36" max="37" width="15.6640625" style="2" customWidth="1"/>
    <col min="38" max="45" width="0" style="2" hidden="1" customWidth="1"/>
    <col min="46" max="16384" width="9" style="2"/>
  </cols>
  <sheetData>
    <row r="1" spans="1:45" ht="12" customHeight="1" thickTop="1" x14ac:dyDescent="0.15">
      <c r="B1" s="4" t="s">
        <v>22</v>
      </c>
      <c r="AC1" s="5"/>
      <c r="AD1" s="5"/>
      <c r="AE1" s="5"/>
      <c r="AF1" s="5"/>
      <c r="AG1" s="5"/>
      <c r="AH1" s="5"/>
      <c r="AJ1" s="105" t="s">
        <v>142</v>
      </c>
    </row>
    <row r="2" spans="1:45" ht="24.9" customHeight="1" x14ac:dyDescent="0.15">
      <c r="B2" s="445" t="s">
        <v>40</v>
      </c>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J2" s="281">
        <v>1</v>
      </c>
    </row>
    <row r="3" spans="1:45" ht="15" customHeight="1" x14ac:dyDescent="0.15">
      <c r="AC3" s="16"/>
      <c r="AD3" s="16"/>
      <c r="AE3" s="16"/>
      <c r="AF3" s="16"/>
      <c r="AG3" s="16"/>
      <c r="AH3" s="16"/>
      <c r="AJ3" s="282"/>
    </row>
    <row r="4" spans="1:45" ht="15" customHeight="1" x14ac:dyDescent="0.15">
      <c r="B4" s="36"/>
      <c r="C4" s="36"/>
      <c r="D4" s="36"/>
      <c r="E4" s="36"/>
      <c r="F4" s="36"/>
      <c r="G4" s="36"/>
      <c r="H4" s="36"/>
      <c r="I4" s="36"/>
      <c r="AA4" s="62" t="s">
        <v>125</v>
      </c>
      <c r="AB4" s="512">
        <f ca="1">TODAY()</f>
        <v>44753</v>
      </c>
      <c r="AC4" s="512"/>
      <c r="AD4" s="60" t="s">
        <v>8</v>
      </c>
      <c r="AE4" s="109">
        <f ca="1">TODAY()</f>
        <v>44753</v>
      </c>
      <c r="AF4" s="60" t="s">
        <v>33</v>
      </c>
      <c r="AG4" s="110">
        <f ca="1">TODAY()</f>
        <v>44753</v>
      </c>
      <c r="AH4" s="58" t="s">
        <v>10</v>
      </c>
      <c r="AJ4" s="282"/>
    </row>
    <row r="5" spans="1:45" ht="15" customHeight="1" x14ac:dyDescent="0.15">
      <c r="AC5" s="16"/>
      <c r="AD5" s="16"/>
      <c r="AE5" s="16"/>
      <c r="AF5" s="16"/>
      <c r="AG5" s="16"/>
      <c r="AH5" s="16"/>
      <c r="AJ5" s="282"/>
    </row>
    <row r="6" spans="1:45" ht="20.100000000000001" customHeight="1" thickBot="1" x14ac:dyDescent="0.2">
      <c r="B6" s="3" t="s">
        <v>0</v>
      </c>
      <c r="AC6" s="16"/>
      <c r="AD6" s="16"/>
      <c r="AE6" s="16"/>
      <c r="AF6" s="16"/>
      <c r="AG6" s="16"/>
      <c r="AH6" s="16"/>
      <c r="AJ6" s="283"/>
    </row>
    <row r="7" spans="1:45" ht="15" customHeight="1" thickTop="1" x14ac:dyDescent="0.15">
      <c r="B7" s="3" t="s">
        <v>38</v>
      </c>
      <c r="AC7" s="467" t="s">
        <v>90</v>
      </c>
      <c r="AD7" s="468"/>
      <c r="AE7" s="468"/>
      <c r="AF7" s="468"/>
      <c r="AG7" s="468"/>
      <c r="AH7" s="469"/>
      <c r="AI7" s="1"/>
    </row>
    <row r="8" spans="1:45" ht="20.100000000000001" customHeight="1" x14ac:dyDescent="0.15">
      <c r="B8" s="4"/>
      <c r="AC8" s="464"/>
      <c r="AD8" s="465"/>
      <c r="AE8" s="465"/>
      <c r="AF8" s="465"/>
      <c r="AG8" s="465"/>
      <c r="AH8" s="466"/>
      <c r="AI8" s="9"/>
    </row>
    <row r="9" spans="1:45" ht="15" customHeight="1" thickBot="1" x14ac:dyDescent="0.2">
      <c r="B9" s="4"/>
      <c r="AB9" s="19"/>
      <c r="AC9" s="19"/>
      <c r="AD9" s="19"/>
      <c r="AE9" s="19"/>
      <c r="AF9" s="19"/>
      <c r="AG9" s="19"/>
      <c r="AH9" s="9"/>
    </row>
    <row r="10" spans="1:45" s="3" customFormat="1" ht="22.5" customHeight="1" thickTop="1" x14ac:dyDescent="0.15">
      <c r="A10" s="2"/>
      <c r="B10" s="481" t="s">
        <v>1</v>
      </c>
      <c r="C10" s="401"/>
      <c r="D10" s="402"/>
      <c r="E10" s="399" t="str">
        <f>MID(基礎情報!D4,1,1)</f>
        <v/>
      </c>
      <c r="F10" s="479" t="str">
        <f>MID(基礎情報!D4,2,1)</f>
        <v/>
      </c>
      <c r="G10" s="479" t="str">
        <f>MID(基礎情報!D4,3,1)</f>
        <v/>
      </c>
      <c r="H10" s="477" t="str">
        <f>MID(基礎情報!D4,4,1)</f>
        <v/>
      </c>
      <c r="I10" s="401" t="s">
        <v>5</v>
      </c>
      <c r="J10" s="401"/>
      <c r="K10" s="402"/>
      <c r="L10" s="405" t="str">
        <f>IF(基礎情報!D5=0,"【エラー！】基礎情報を登録してください",基礎情報!D5)</f>
        <v>【エラー！】基礎情報を登録してください</v>
      </c>
      <c r="M10" s="406"/>
      <c r="N10" s="406"/>
      <c r="O10" s="406"/>
      <c r="P10" s="406"/>
      <c r="Q10" s="406"/>
      <c r="R10" s="406"/>
      <c r="S10" s="406"/>
      <c r="T10" s="406"/>
      <c r="U10" s="406"/>
      <c r="V10" s="406"/>
      <c r="W10" s="406"/>
      <c r="X10" s="406"/>
      <c r="Y10" s="406"/>
      <c r="Z10" s="406"/>
      <c r="AA10" s="406"/>
      <c r="AB10" s="407"/>
      <c r="AC10" s="455" t="s">
        <v>52</v>
      </c>
      <c r="AD10" s="456"/>
      <c r="AE10" s="456"/>
      <c r="AF10" s="456"/>
      <c r="AG10" s="456"/>
      <c r="AH10" s="457"/>
      <c r="AI10" s="2"/>
    </row>
    <row r="11" spans="1:45" s="3" customFormat="1" ht="22.5" customHeight="1" x14ac:dyDescent="0.15">
      <c r="A11" s="2"/>
      <c r="B11" s="482"/>
      <c r="C11" s="403"/>
      <c r="D11" s="404"/>
      <c r="E11" s="400" t="s">
        <v>298</v>
      </c>
      <c r="F11" s="480" t="s">
        <v>299</v>
      </c>
      <c r="G11" s="480"/>
      <c r="H11" s="478" t="s">
        <v>300</v>
      </c>
      <c r="I11" s="403"/>
      <c r="J11" s="403"/>
      <c r="K11" s="404"/>
      <c r="L11" s="408" t="str">
        <f>基礎情報!D6&amp;"　　"&amp;基礎情報!D7</f>
        <v>　　</v>
      </c>
      <c r="M11" s="409"/>
      <c r="N11" s="409"/>
      <c r="O11" s="409"/>
      <c r="P11" s="409"/>
      <c r="Q11" s="409"/>
      <c r="R11" s="409"/>
      <c r="S11" s="409"/>
      <c r="T11" s="409"/>
      <c r="U11" s="409"/>
      <c r="V11" s="409"/>
      <c r="W11" s="409"/>
      <c r="X11" s="409"/>
      <c r="Y11" s="409"/>
      <c r="Z11" s="409"/>
      <c r="AA11" s="409"/>
      <c r="AB11" s="410"/>
      <c r="AC11" s="458"/>
      <c r="AD11" s="459"/>
      <c r="AE11" s="459"/>
      <c r="AF11" s="459"/>
      <c r="AG11" s="459"/>
      <c r="AH11" s="460"/>
      <c r="AI11" s="2"/>
      <c r="AM11" s="3">
        <v>10</v>
      </c>
      <c r="AN11" s="3">
        <v>1</v>
      </c>
    </row>
    <row r="12" spans="1:45" s="3" customFormat="1" ht="45" customHeight="1" thickBot="1" x14ac:dyDescent="0.2">
      <c r="A12" s="2"/>
      <c r="B12" s="513" t="s">
        <v>2</v>
      </c>
      <c r="C12" s="514"/>
      <c r="D12" s="515"/>
      <c r="E12" s="80">
        <f>IF(AM12=0,0,RIGHT(AM12,1))</f>
        <v>0</v>
      </c>
      <c r="F12" s="81">
        <f>IF(AN12=0,0,RIGHT(AN12,1))</f>
        <v>0</v>
      </c>
      <c r="G12" s="513" t="s">
        <v>34</v>
      </c>
      <c r="H12" s="514"/>
      <c r="I12" s="514"/>
      <c r="J12" s="514"/>
      <c r="K12" s="515"/>
      <c r="L12" s="516" t="str">
        <f>IF(IFERROR(VLOOKUP($AL$12,基礎情報!$G$5:$H$103,2,0),"")=0,"【エラー！】基礎情報を登録してください",IFERROR(VLOOKUP($AL$12,基礎情報!$G$5:$H$103,2,0),""))</f>
        <v/>
      </c>
      <c r="M12" s="517"/>
      <c r="N12" s="517"/>
      <c r="O12" s="517"/>
      <c r="P12" s="517"/>
      <c r="Q12" s="517"/>
      <c r="R12" s="517"/>
      <c r="S12" s="517"/>
      <c r="T12" s="517"/>
      <c r="U12" s="517"/>
      <c r="V12" s="517"/>
      <c r="W12" s="517"/>
      <c r="X12" s="517"/>
      <c r="Y12" s="517"/>
      <c r="Z12" s="517"/>
      <c r="AA12" s="517"/>
      <c r="AB12" s="518"/>
      <c r="AC12" s="461"/>
      <c r="AD12" s="462"/>
      <c r="AE12" s="462"/>
      <c r="AF12" s="462"/>
      <c r="AG12" s="462"/>
      <c r="AH12" s="463"/>
      <c r="AI12" s="2"/>
      <c r="AL12" s="3">
        <f>HLOOKUP($AJ$2,'退職-入力フォーム'!$E$3:$X$15,2,0)</f>
        <v>0</v>
      </c>
      <c r="AM12" s="3">
        <f>INT($AL$12/AM11)</f>
        <v>0</v>
      </c>
      <c r="AN12" s="3">
        <f>INT($AL$12/AN11)</f>
        <v>0</v>
      </c>
    </row>
    <row r="13" spans="1:45" ht="24.9" customHeight="1" thickTop="1" x14ac:dyDescent="0.15">
      <c r="B13" s="1"/>
      <c r="C13" s="1"/>
      <c r="D13" s="1"/>
      <c r="E13" s="1"/>
      <c r="F13" s="1"/>
      <c r="G13" s="1"/>
      <c r="H13" s="56"/>
      <c r="I13" s="56"/>
      <c r="J13" s="54"/>
      <c r="K13" s="51"/>
      <c r="L13" s="51"/>
      <c r="M13" s="51"/>
      <c r="N13" s="51"/>
      <c r="O13" s="51"/>
      <c r="P13" s="51"/>
      <c r="Q13" s="51"/>
      <c r="R13" s="51"/>
      <c r="S13" s="51"/>
      <c r="T13" s="51"/>
      <c r="U13" s="51"/>
      <c r="V13" s="51"/>
      <c r="W13" s="51"/>
      <c r="X13" s="51"/>
      <c r="Y13" s="51"/>
      <c r="Z13" s="51"/>
      <c r="AA13" s="51"/>
      <c r="AB13" s="37"/>
      <c r="AC13" s="37"/>
      <c r="AD13" s="37"/>
      <c r="AE13" s="37"/>
      <c r="AF13" s="37"/>
      <c r="AG13" s="8"/>
      <c r="AH13" s="8"/>
    </row>
    <row r="14" spans="1:45" s="3" customFormat="1" ht="12.9" customHeight="1" x14ac:dyDescent="0.15">
      <c r="A14" s="2"/>
      <c r="B14" s="424" t="s">
        <v>16</v>
      </c>
      <c r="C14" s="425"/>
      <c r="D14" s="425"/>
      <c r="E14" s="426"/>
      <c r="F14" s="433">
        <f>IF(AM15=0,0,RIGHT(AM15,1))</f>
        <v>0</v>
      </c>
      <c r="G14" s="436">
        <f t="shared" ref="G14:L14" si="0">IF(AN15=0,0,RIGHT(AN15,1))</f>
        <v>0</v>
      </c>
      <c r="H14" s="436">
        <f t="shared" si="0"/>
        <v>0</v>
      </c>
      <c r="I14" s="436">
        <f t="shared" si="0"/>
        <v>0</v>
      </c>
      <c r="J14" s="436">
        <f t="shared" si="0"/>
        <v>0</v>
      </c>
      <c r="K14" s="436">
        <f t="shared" si="0"/>
        <v>0</v>
      </c>
      <c r="L14" s="439">
        <f t="shared" si="0"/>
        <v>0</v>
      </c>
      <c r="M14" s="424" t="s">
        <v>119</v>
      </c>
      <c r="N14" s="425"/>
      <c r="O14" s="425"/>
      <c r="P14" s="426"/>
      <c r="Q14" s="47" t="s">
        <v>12</v>
      </c>
      <c r="R14" s="422">
        <f>HLOOKUP(AJ2,'退職-入力フォーム'!$E$3:$X$13,4,0)</f>
        <v>0</v>
      </c>
      <c r="S14" s="422"/>
      <c r="T14" s="422"/>
      <c r="U14" s="422"/>
      <c r="V14" s="422"/>
      <c r="W14" s="422"/>
      <c r="X14" s="422"/>
      <c r="Y14" s="422"/>
      <c r="Z14" s="422"/>
      <c r="AA14" s="422"/>
      <c r="AB14" s="422"/>
      <c r="AC14" s="422"/>
      <c r="AD14" s="422"/>
      <c r="AE14" s="422"/>
      <c r="AF14" s="422"/>
      <c r="AG14" s="422"/>
      <c r="AH14" s="423"/>
      <c r="AI14" s="2"/>
      <c r="AM14" s="3">
        <v>1000000</v>
      </c>
      <c r="AN14" s="3">
        <v>100000</v>
      </c>
      <c r="AO14" s="3">
        <v>10000</v>
      </c>
      <c r="AP14" s="3">
        <v>1000</v>
      </c>
      <c r="AQ14" s="3">
        <v>100</v>
      </c>
      <c r="AR14" s="3">
        <v>10</v>
      </c>
      <c r="AS14" s="3">
        <v>1</v>
      </c>
    </row>
    <row r="15" spans="1:45" s="3" customFormat="1" ht="39.9" customHeight="1" x14ac:dyDescent="0.15">
      <c r="A15" s="2"/>
      <c r="B15" s="427"/>
      <c r="C15" s="428"/>
      <c r="D15" s="428"/>
      <c r="E15" s="429"/>
      <c r="F15" s="434"/>
      <c r="G15" s="437"/>
      <c r="H15" s="437"/>
      <c r="I15" s="437"/>
      <c r="J15" s="437"/>
      <c r="K15" s="437"/>
      <c r="L15" s="440"/>
      <c r="M15" s="427"/>
      <c r="N15" s="428"/>
      <c r="O15" s="428"/>
      <c r="P15" s="429"/>
      <c r="Q15" s="485" t="s">
        <v>13</v>
      </c>
      <c r="R15" s="417">
        <f>HLOOKUP(AJ2,'退職-入力フォーム'!$E$3:$X$13,5,0)</f>
        <v>0</v>
      </c>
      <c r="S15" s="417"/>
      <c r="T15" s="417"/>
      <c r="U15" s="417"/>
      <c r="V15" s="417"/>
      <c r="W15" s="417"/>
      <c r="X15" s="417"/>
      <c r="Y15" s="417"/>
      <c r="Z15" s="417"/>
      <c r="AA15" s="417"/>
      <c r="AB15" s="417"/>
      <c r="AC15" s="417"/>
      <c r="AD15" s="417"/>
      <c r="AE15" s="417"/>
      <c r="AF15" s="417"/>
      <c r="AG15" s="417"/>
      <c r="AH15" s="418"/>
      <c r="AI15" s="2"/>
      <c r="AL15" s="3">
        <f>HLOOKUP($AJ$2,'退職-入力フォーム'!$E$3:$X$12,3,0)</f>
        <v>0</v>
      </c>
      <c r="AM15" s="3">
        <f>INT($AL$15/AM14)</f>
        <v>0</v>
      </c>
      <c r="AN15" s="3">
        <f t="shared" ref="AN15:AS15" si="1">INT($AL$15/AN14)</f>
        <v>0</v>
      </c>
      <c r="AO15" s="3">
        <f t="shared" si="1"/>
        <v>0</v>
      </c>
      <c r="AP15" s="3">
        <f t="shared" si="1"/>
        <v>0</v>
      </c>
      <c r="AQ15" s="3">
        <f t="shared" si="1"/>
        <v>0</v>
      </c>
      <c r="AR15" s="3">
        <f t="shared" si="1"/>
        <v>0</v>
      </c>
      <c r="AS15" s="3">
        <f t="shared" si="1"/>
        <v>0</v>
      </c>
    </row>
    <row r="16" spans="1:45" s="3" customFormat="1" ht="12.9" customHeight="1" x14ac:dyDescent="0.15">
      <c r="A16" s="2"/>
      <c r="B16" s="430"/>
      <c r="C16" s="431"/>
      <c r="D16" s="431"/>
      <c r="E16" s="432"/>
      <c r="F16" s="435"/>
      <c r="G16" s="438"/>
      <c r="H16" s="438"/>
      <c r="I16" s="438"/>
      <c r="J16" s="438"/>
      <c r="K16" s="438"/>
      <c r="L16" s="441"/>
      <c r="M16" s="430"/>
      <c r="N16" s="431"/>
      <c r="O16" s="431"/>
      <c r="P16" s="432"/>
      <c r="Q16" s="430"/>
      <c r="R16" s="416" t="s">
        <v>65</v>
      </c>
      <c r="S16" s="416"/>
      <c r="T16" s="416"/>
      <c r="U16" s="416"/>
      <c r="V16" s="486">
        <f>HLOOKUP(AJ2,'退職-入力フォーム'!$E$3:$X$13,6,0)</f>
        <v>0</v>
      </c>
      <c r="W16" s="486"/>
      <c r="X16" s="486"/>
      <c r="Y16" s="486"/>
      <c r="Z16" s="44" t="s">
        <v>8</v>
      </c>
      <c r="AA16" s="470">
        <f>HLOOKUP(AJ2,'退職-入力フォーム'!$E$3:$X$13,6,0)</f>
        <v>0</v>
      </c>
      <c r="AB16" s="470"/>
      <c r="AC16" s="44" t="s">
        <v>33</v>
      </c>
      <c r="AD16" s="471">
        <f>HLOOKUP(AJ2,'退職-入力フォーム'!$E$3:$X$13,6,0)</f>
        <v>0</v>
      </c>
      <c r="AE16" s="471"/>
      <c r="AF16" s="44" t="s">
        <v>10</v>
      </c>
      <c r="AG16" s="416" t="s">
        <v>48</v>
      </c>
      <c r="AH16" s="472"/>
    </row>
    <row r="17" spans="2:35" ht="15" customHeight="1" x14ac:dyDescent="0.15">
      <c r="B17" s="495" t="s">
        <v>64</v>
      </c>
      <c r="C17" s="496"/>
      <c r="D17" s="496"/>
      <c r="E17" s="496"/>
      <c r="F17" s="496"/>
      <c r="G17" s="496"/>
      <c r="H17" s="496"/>
      <c r="I17" s="497"/>
      <c r="J17" s="503" t="s">
        <v>118</v>
      </c>
      <c r="K17" s="503"/>
      <c r="L17" s="503"/>
      <c r="M17" s="503"/>
      <c r="N17" s="503"/>
      <c r="O17" s="503"/>
      <c r="P17" s="503"/>
      <c r="Q17" s="503"/>
      <c r="R17" s="503"/>
      <c r="S17" s="503"/>
      <c r="T17" s="503"/>
      <c r="U17" s="503"/>
      <c r="V17" s="504"/>
      <c r="W17" s="419" t="s">
        <v>66</v>
      </c>
      <c r="X17" s="420"/>
      <c r="Y17" s="420"/>
      <c r="Z17" s="420"/>
      <c r="AA17" s="420"/>
      <c r="AB17" s="420"/>
      <c r="AC17" s="420"/>
      <c r="AD17" s="420"/>
      <c r="AE17" s="420"/>
      <c r="AF17" s="420"/>
      <c r="AG17" s="420"/>
      <c r="AH17" s="421"/>
    </row>
    <row r="18" spans="2:35" ht="15" customHeight="1" x14ac:dyDescent="0.15">
      <c r="B18" s="489">
        <f>HLOOKUP(AJ2,'退職-入力フォーム'!$E$3:$X$13,7,0)</f>
        <v>0</v>
      </c>
      <c r="C18" s="490"/>
      <c r="D18" s="490"/>
      <c r="E18" s="490"/>
      <c r="F18" s="490"/>
      <c r="G18" s="490"/>
      <c r="H18" s="490"/>
      <c r="I18" s="491"/>
      <c r="J18" s="501">
        <f>HLOOKUP(AJ2,'退職-入力フォーム'!$E$3:$X$13,8,0)</f>
        <v>0</v>
      </c>
      <c r="K18" s="501"/>
      <c r="L18" s="501"/>
      <c r="M18" s="501"/>
      <c r="N18" s="501"/>
      <c r="O18" s="501"/>
      <c r="P18" s="473" t="s">
        <v>8</v>
      </c>
      <c r="Q18" s="505">
        <f>HLOOKUP(AJ2,'退職-入力フォーム'!$E$3:$X$13,8,0)</f>
        <v>0</v>
      </c>
      <c r="R18" s="505"/>
      <c r="S18" s="473" t="s">
        <v>9</v>
      </c>
      <c r="T18" s="475">
        <f>HLOOKUP(AJ2,'退職-入力フォーム'!$E$3:$X$13,8,0)</f>
        <v>0</v>
      </c>
      <c r="U18" s="475"/>
      <c r="V18" s="507" t="s">
        <v>10</v>
      </c>
      <c r="W18" s="55" t="s">
        <v>12</v>
      </c>
      <c r="X18" s="414" t="str">
        <f>IF(HLOOKUP(AJ2,'退職-入力フォーム'!$E$3:$X$13,9,0)="","",HLOOKUP(AJ2,'退職-入力フォーム'!$E$3:$X$13,9,0))</f>
        <v/>
      </c>
      <c r="Y18" s="414"/>
      <c r="Z18" s="414"/>
      <c r="AA18" s="414"/>
      <c r="AB18" s="414"/>
      <c r="AC18" s="414"/>
      <c r="AD18" s="414"/>
      <c r="AE18" s="414"/>
      <c r="AF18" s="414"/>
      <c r="AG18" s="414"/>
      <c r="AH18" s="415"/>
    </row>
    <row r="19" spans="2:35" ht="35.1" customHeight="1" x14ac:dyDescent="0.15">
      <c r="B19" s="492"/>
      <c r="C19" s="493"/>
      <c r="D19" s="493"/>
      <c r="E19" s="493"/>
      <c r="F19" s="493"/>
      <c r="G19" s="493"/>
      <c r="H19" s="493"/>
      <c r="I19" s="494"/>
      <c r="J19" s="502"/>
      <c r="K19" s="502"/>
      <c r="L19" s="502"/>
      <c r="M19" s="502"/>
      <c r="N19" s="502"/>
      <c r="O19" s="502"/>
      <c r="P19" s="474"/>
      <c r="Q19" s="506"/>
      <c r="R19" s="506"/>
      <c r="S19" s="474"/>
      <c r="T19" s="476"/>
      <c r="U19" s="476"/>
      <c r="V19" s="508"/>
      <c r="W19" s="50" t="s">
        <v>13</v>
      </c>
      <c r="X19" s="483" t="str">
        <f>IF(HLOOKUP(AJ2,'退職-入力フォーム'!$E$3:$X$13,10,0)="","",HLOOKUP(AJ2,'退職-入力フォーム'!$E$3:$X$13,10,0))</f>
        <v/>
      </c>
      <c r="Y19" s="483"/>
      <c r="Z19" s="483"/>
      <c r="AA19" s="483"/>
      <c r="AB19" s="483"/>
      <c r="AC19" s="483"/>
      <c r="AD19" s="483"/>
      <c r="AE19" s="483"/>
      <c r="AF19" s="483"/>
      <c r="AG19" s="483"/>
      <c r="AH19" s="484"/>
      <c r="AI19" s="3"/>
    </row>
    <row r="20" spans="2:35" ht="15" customHeight="1" x14ac:dyDescent="0.15">
      <c r="B20" s="495" t="s">
        <v>91</v>
      </c>
      <c r="C20" s="496"/>
      <c r="D20" s="496"/>
      <c r="E20" s="496"/>
      <c r="F20" s="496"/>
      <c r="G20" s="496"/>
      <c r="H20" s="496"/>
      <c r="I20" s="497"/>
      <c r="J20" s="53"/>
      <c r="K20" s="53"/>
      <c r="L20" s="53"/>
      <c r="M20" s="53"/>
      <c r="N20" s="53"/>
      <c r="O20" s="53"/>
      <c r="P20" s="53"/>
      <c r="Q20" s="53"/>
      <c r="R20" s="53"/>
      <c r="S20" s="53"/>
    </row>
    <row r="21" spans="2:35" ht="45" customHeight="1" x14ac:dyDescent="0.15">
      <c r="B21" s="492">
        <f>HLOOKUP(AJ2,'退職-入力フォーム'!$E$3:$X$13,11,0)</f>
        <v>0</v>
      </c>
      <c r="C21" s="493"/>
      <c r="D21" s="493"/>
      <c r="E21" s="493"/>
      <c r="F21" s="493"/>
      <c r="G21" s="493"/>
      <c r="H21" s="493"/>
      <c r="I21" s="494"/>
      <c r="J21" s="52"/>
      <c r="K21" s="52"/>
      <c r="L21" s="52"/>
      <c r="M21" s="52"/>
      <c r="N21" s="52"/>
      <c r="O21" s="52"/>
      <c r="P21" s="52"/>
      <c r="Q21" s="52"/>
      <c r="R21" s="52"/>
      <c r="S21" s="52"/>
      <c r="T21" s="3"/>
      <c r="U21" s="3"/>
      <c r="V21" s="3"/>
      <c r="W21" s="3"/>
      <c r="X21" s="3"/>
      <c r="Y21" s="3"/>
      <c r="Z21" s="3"/>
      <c r="AA21" s="3"/>
      <c r="AB21" s="3"/>
      <c r="AC21" s="3"/>
      <c r="AD21" s="3"/>
      <c r="AE21" s="3"/>
      <c r="AF21" s="3"/>
      <c r="AG21" s="3"/>
      <c r="AH21" s="3"/>
      <c r="AI21" s="3"/>
    </row>
    <row r="22" spans="2:35" ht="15" customHeight="1" x14ac:dyDescent="0.15">
      <c r="B22" s="33"/>
      <c r="C22" s="33"/>
      <c r="D22" s="33"/>
      <c r="E22" s="33"/>
      <c r="F22" s="33"/>
      <c r="G22" s="33"/>
      <c r="H22" s="33"/>
      <c r="I22" s="31"/>
      <c r="J22" s="31"/>
      <c r="K22" s="32"/>
      <c r="L22" s="32"/>
      <c r="M22" s="32"/>
      <c r="N22" s="32"/>
      <c r="O22" s="34"/>
      <c r="P22" s="32"/>
      <c r="Q22" s="32"/>
      <c r="R22" s="34"/>
      <c r="S22" s="32"/>
      <c r="T22" s="32"/>
      <c r="U22" s="34"/>
      <c r="V22" s="31"/>
      <c r="W22" s="31"/>
      <c r="X22" s="33"/>
      <c r="Y22" s="33"/>
      <c r="Z22" s="33"/>
      <c r="AA22" s="33"/>
      <c r="AB22" s="33"/>
      <c r="AC22" s="33"/>
      <c r="AD22" s="33"/>
      <c r="AE22" s="33"/>
      <c r="AF22" s="33"/>
      <c r="AG22" s="33"/>
      <c r="AH22" s="33"/>
      <c r="AI22" s="3"/>
    </row>
    <row r="23" spans="2:35" ht="15" customHeight="1" x14ac:dyDescent="0.15">
      <c r="B23" s="3" t="s">
        <v>15</v>
      </c>
    </row>
    <row r="24" spans="2:35" ht="15" customHeight="1" x14ac:dyDescent="0.15">
      <c r="B24" s="1"/>
      <c r="C24" s="1" t="s">
        <v>114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row>
    <row r="25" spans="2:35" ht="15" customHeight="1" x14ac:dyDescent="0.15">
      <c r="B25" s="1"/>
      <c r="C25" s="1" t="s">
        <v>115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row>
    <row r="26" spans="2:35" ht="15" customHeight="1" x14ac:dyDescent="0.15">
      <c r="B26" s="1"/>
      <c r="C26" s="1" t="s">
        <v>116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row>
    <row r="27" spans="2:35" ht="15" customHeight="1" x14ac:dyDescent="0.15">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row>
    <row r="28" spans="2:35" ht="15" customHeight="1" x14ac:dyDescent="0.15">
      <c r="C28" s="446" t="s">
        <v>23</v>
      </c>
      <c r="D28" s="447"/>
      <c r="E28" s="447"/>
      <c r="F28" s="447"/>
      <c r="G28" s="447"/>
      <c r="H28" s="447"/>
      <c r="I28" s="447"/>
      <c r="J28" s="448"/>
      <c r="K28" s="22"/>
      <c r="L28" s="23"/>
      <c r="M28" s="23" t="s">
        <v>86</v>
      </c>
      <c r="N28" s="23"/>
      <c r="O28" s="23"/>
      <c r="P28" s="23"/>
      <c r="Q28" s="23"/>
      <c r="R28" s="23"/>
      <c r="S28" s="23"/>
      <c r="T28" s="23"/>
      <c r="U28" s="23"/>
      <c r="V28" s="23"/>
      <c r="W28" s="23"/>
      <c r="X28" s="23"/>
      <c r="Y28" s="23"/>
      <c r="Z28" s="23"/>
      <c r="AA28" s="23"/>
      <c r="AB28" s="23"/>
      <c r="AC28" s="23"/>
      <c r="AD28" s="23"/>
      <c r="AE28" s="23"/>
      <c r="AF28" s="23"/>
      <c r="AG28" s="23"/>
      <c r="AH28" s="24"/>
    </row>
    <row r="29" spans="2:35" ht="15" customHeight="1" x14ac:dyDescent="0.15">
      <c r="C29" s="449"/>
      <c r="D29" s="450"/>
      <c r="E29" s="450"/>
      <c r="F29" s="450"/>
      <c r="G29" s="450"/>
      <c r="H29" s="450"/>
      <c r="I29" s="450"/>
      <c r="J29" s="451"/>
      <c r="K29" s="25"/>
      <c r="L29" s="17"/>
      <c r="M29" s="17" t="s">
        <v>24</v>
      </c>
      <c r="N29" s="17"/>
      <c r="O29" s="17"/>
      <c r="P29" s="17"/>
      <c r="Q29" s="17"/>
      <c r="R29" s="17"/>
      <c r="S29" s="17"/>
      <c r="T29" s="17"/>
      <c r="U29" s="17"/>
      <c r="V29" s="17"/>
      <c r="W29" s="17"/>
      <c r="X29" s="17"/>
      <c r="Y29" s="17"/>
      <c r="Z29" s="17"/>
      <c r="AA29" s="17"/>
      <c r="AB29" s="17"/>
      <c r="AC29" s="17"/>
      <c r="AD29" s="17"/>
      <c r="AE29" s="17"/>
      <c r="AF29" s="17"/>
      <c r="AG29" s="17"/>
      <c r="AH29" s="26"/>
    </row>
    <row r="30" spans="2:35" ht="15" customHeight="1" x14ac:dyDescent="0.15">
      <c r="C30" s="449"/>
      <c r="D30" s="450"/>
      <c r="E30" s="450"/>
      <c r="F30" s="450"/>
      <c r="G30" s="450"/>
      <c r="H30" s="450"/>
      <c r="I30" s="450"/>
      <c r="J30" s="451"/>
      <c r="K30" s="25"/>
      <c r="L30" s="17"/>
      <c r="M30" s="17" t="s">
        <v>25</v>
      </c>
      <c r="N30" s="17"/>
      <c r="O30" s="17"/>
      <c r="P30" s="17"/>
      <c r="Q30" s="17"/>
      <c r="R30" s="17"/>
      <c r="S30" s="17"/>
      <c r="T30" s="17"/>
      <c r="U30" s="17"/>
      <c r="V30" s="17"/>
      <c r="W30" s="17"/>
      <c r="X30" s="17"/>
      <c r="Y30" s="17"/>
      <c r="Z30" s="17"/>
      <c r="AA30" s="17"/>
      <c r="AB30" s="17"/>
      <c r="AC30" s="17"/>
      <c r="AD30" s="17"/>
      <c r="AE30" s="17"/>
      <c r="AF30" s="17"/>
      <c r="AG30" s="17"/>
      <c r="AH30" s="26"/>
    </row>
    <row r="31" spans="2:35" ht="15" customHeight="1" x14ac:dyDescent="0.15">
      <c r="C31" s="449"/>
      <c r="D31" s="450"/>
      <c r="E31" s="450"/>
      <c r="F31" s="450"/>
      <c r="G31" s="450"/>
      <c r="H31" s="450"/>
      <c r="I31" s="450"/>
      <c r="J31" s="451"/>
      <c r="K31" s="25"/>
      <c r="L31" s="17"/>
      <c r="M31" s="17" t="s">
        <v>26</v>
      </c>
      <c r="N31" s="17"/>
      <c r="O31" s="17"/>
      <c r="P31" s="17"/>
      <c r="Q31" s="17"/>
      <c r="R31" s="17"/>
      <c r="S31" s="17"/>
      <c r="T31" s="17"/>
      <c r="U31" s="17"/>
      <c r="V31" s="17"/>
      <c r="W31" s="17"/>
      <c r="X31" s="17"/>
      <c r="Y31" s="17"/>
      <c r="Z31" s="17"/>
      <c r="AA31" s="17"/>
      <c r="AB31" s="17"/>
      <c r="AC31" s="17"/>
      <c r="AD31" s="17"/>
      <c r="AE31" s="17"/>
      <c r="AF31" s="17"/>
      <c r="AG31" s="17"/>
      <c r="AH31" s="26"/>
    </row>
    <row r="32" spans="2:35" ht="15" customHeight="1" x14ac:dyDescent="0.15">
      <c r="C32" s="452"/>
      <c r="D32" s="453"/>
      <c r="E32" s="453"/>
      <c r="F32" s="453"/>
      <c r="G32" s="453"/>
      <c r="H32" s="453"/>
      <c r="I32" s="453"/>
      <c r="J32" s="454"/>
      <c r="K32" s="27"/>
      <c r="L32" s="28"/>
      <c r="M32" s="28" t="s">
        <v>27</v>
      </c>
      <c r="N32" s="28"/>
      <c r="O32" s="28"/>
      <c r="P32" s="28"/>
      <c r="Q32" s="28"/>
      <c r="R32" s="28"/>
      <c r="S32" s="28"/>
      <c r="T32" s="28"/>
      <c r="U32" s="28"/>
      <c r="V32" s="28"/>
      <c r="W32" s="28"/>
      <c r="X32" s="28"/>
      <c r="Y32" s="28"/>
      <c r="Z32" s="28"/>
      <c r="AA32" s="28"/>
      <c r="AB32" s="28"/>
      <c r="AC32" s="28"/>
      <c r="AD32" s="28"/>
      <c r="AE32" s="28"/>
      <c r="AF32" s="28"/>
      <c r="AG32" s="28"/>
      <c r="AH32" s="29"/>
    </row>
    <row r="33" spans="1:36" ht="15" customHeight="1" x14ac:dyDescent="0.15">
      <c r="C33" s="1"/>
    </row>
    <row r="34" spans="1:36" s="3" customFormat="1" ht="15" customHeight="1" x14ac:dyDescent="0.15">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row>
    <row r="35" spans="1:36" s="3" customFormat="1" ht="9.9" customHeight="1" x14ac:dyDescent="0.15">
      <c r="C35" s="481" t="s">
        <v>95</v>
      </c>
      <c r="D35" s="401"/>
      <c r="E35" s="401"/>
      <c r="F35" s="498" t="s">
        <v>94</v>
      </c>
      <c r="G35" s="499"/>
      <c r="H35" s="499"/>
      <c r="I35" s="499"/>
      <c r="J35" s="499"/>
      <c r="K35" s="499"/>
      <c r="L35" s="499"/>
      <c r="M35" s="499"/>
      <c r="N35" s="499"/>
      <c r="O35" s="499"/>
      <c r="P35" s="500"/>
      <c r="Q35" s="498" t="s">
        <v>18</v>
      </c>
      <c r="R35" s="499"/>
      <c r="S35" s="499"/>
      <c r="T35" s="499"/>
      <c r="U35" s="499"/>
      <c r="V35" s="499"/>
      <c r="W35" s="499"/>
      <c r="X35" s="499"/>
      <c r="Y35" s="500"/>
      <c r="Z35" s="499" t="s">
        <v>19</v>
      </c>
      <c r="AA35" s="499"/>
      <c r="AB35" s="499"/>
      <c r="AC35" s="499"/>
      <c r="AD35" s="499"/>
      <c r="AE35" s="499"/>
      <c r="AF35" s="499"/>
      <c r="AG35" s="499"/>
      <c r="AH35" s="519"/>
      <c r="AI35" s="2"/>
    </row>
    <row r="36" spans="1:36" s="3" customFormat="1" ht="24.9" customHeight="1" x14ac:dyDescent="0.15">
      <c r="C36" s="482"/>
      <c r="D36" s="403"/>
      <c r="E36" s="403"/>
      <c r="F36" s="520"/>
      <c r="G36" s="521"/>
      <c r="H36" s="521"/>
      <c r="I36" s="521"/>
      <c r="J36" s="521"/>
      <c r="K36" s="521"/>
      <c r="L36" s="521"/>
      <c r="M36" s="521"/>
      <c r="N36" s="521"/>
      <c r="O36" s="521"/>
      <c r="P36" s="522"/>
      <c r="Q36" s="520"/>
      <c r="R36" s="521"/>
      <c r="S36" s="521"/>
      <c r="T36" s="521"/>
      <c r="U36" s="521"/>
      <c r="V36" s="521"/>
      <c r="W36" s="521"/>
      <c r="X36" s="521"/>
      <c r="Y36" s="522"/>
      <c r="Z36" s="521"/>
      <c r="AA36" s="521"/>
      <c r="AB36" s="521"/>
      <c r="AC36" s="521"/>
      <c r="AD36" s="521"/>
      <c r="AE36" s="521"/>
      <c r="AF36" s="521"/>
      <c r="AG36" s="521"/>
      <c r="AH36" s="523"/>
      <c r="AI36" s="2"/>
      <c r="AJ36" s="108" t="str">
        <f>IF(F36="","！ ご担当者名と連絡先を入力してください。","")</f>
        <v>！ ご担当者名と連絡先を入力してください。</v>
      </c>
    </row>
    <row r="37" spans="1:36" s="3" customFormat="1" ht="15" customHeight="1" x14ac:dyDescent="0.15">
      <c r="C37" s="42"/>
      <c r="D37" s="42"/>
      <c r="E37" s="42"/>
      <c r="F37" s="40"/>
      <c r="G37" s="40"/>
      <c r="H37" s="41"/>
      <c r="I37" s="41"/>
      <c r="J37" s="41"/>
      <c r="K37" s="41"/>
      <c r="L37" s="41"/>
      <c r="M37" s="41"/>
      <c r="N37" s="41"/>
      <c r="O37" s="41"/>
      <c r="P37" s="41"/>
      <c r="Q37" s="40"/>
      <c r="R37" s="40"/>
      <c r="S37" s="41"/>
      <c r="T37" s="41"/>
      <c r="U37" s="41"/>
      <c r="V37" s="41"/>
      <c r="W37" s="41"/>
      <c r="X37" s="41"/>
      <c r="Y37" s="41"/>
      <c r="Z37" s="40"/>
      <c r="AA37" s="40"/>
      <c r="AB37" s="41"/>
      <c r="AC37" s="41"/>
      <c r="AD37" s="41"/>
      <c r="AE37" s="41"/>
      <c r="AF37" s="41"/>
      <c r="AG37" s="41"/>
      <c r="AH37" s="41"/>
      <c r="AI37" s="2"/>
    </row>
    <row r="38" spans="1:36" s="3" customFormat="1" ht="15" customHeight="1" x14ac:dyDescent="0.15">
      <c r="C38" s="42"/>
      <c r="D38" s="42"/>
      <c r="E38" s="42"/>
      <c r="F38" s="40"/>
      <c r="G38" s="40"/>
      <c r="H38" s="41"/>
      <c r="I38" s="41"/>
      <c r="J38" s="41"/>
      <c r="K38" s="41"/>
      <c r="L38" s="41"/>
      <c r="M38" s="41"/>
      <c r="N38" s="41"/>
      <c r="O38" s="41"/>
      <c r="P38" s="41"/>
      <c r="Q38" s="40"/>
      <c r="R38" s="40"/>
      <c r="S38" s="41"/>
      <c r="T38" s="41"/>
      <c r="U38" s="41"/>
      <c r="V38" s="41"/>
      <c r="W38" s="41"/>
      <c r="X38" s="41"/>
      <c r="Y38" s="41"/>
      <c r="Z38" s="40"/>
      <c r="AA38" s="40"/>
      <c r="AB38" s="41"/>
      <c r="AC38" s="41"/>
      <c r="AD38" s="41"/>
      <c r="AE38" s="41"/>
      <c r="AF38" s="41"/>
      <c r="AG38" s="41"/>
      <c r="AH38" s="41"/>
      <c r="AI38" s="2"/>
    </row>
    <row r="39" spans="1:36" s="3" customFormat="1" ht="9.9" customHeight="1" x14ac:dyDescent="0.15">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row>
    <row r="40" spans="1:36" s="3" customFormat="1" ht="9.9" customHeight="1" x14ac:dyDescent="0.15">
      <c r="A40" s="2"/>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2"/>
    </row>
    <row r="41" spans="1:36" s="3" customFormat="1" ht="12" customHeight="1" x14ac:dyDescent="0.15">
      <c r="A41" s="2"/>
      <c r="B41" s="39" t="s">
        <v>79</v>
      </c>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2"/>
    </row>
    <row r="42" spans="1:36" s="3" customFormat="1" ht="12" customHeight="1" x14ac:dyDescent="0.15">
      <c r="A42" s="2"/>
      <c r="B42" s="6"/>
      <c r="C42" s="6"/>
      <c r="D42" s="6"/>
      <c r="E42" s="6"/>
      <c r="F42" s="6"/>
      <c r="G42" s="6"/>
      <c r="H42" s="487" t="s">
        <v>259</v>
      </c>
      <c r="I42" s="488"/>
      <c r="J42" s="6"/>
      <c r="K42" s="487" t="s">
        <v>110</v>
      </c>
      <c r="L42" s="488"/>
      <c r="M42" s="487" t="s">
        <v>111</v>
      </c>
      <c r="N42" s="488"/>
      <c r="O42" s="487" t="s">
        <v>112</v>
      </c>
      <c r="P42" s="488"/>
      <c r="Q42" s="487" t="s">
        <v>113</v>
      </c>
      <c r="R42" s="488"/>
      <c r="S42" s="487" t="s">
        <v>109</v>
      </c>
      <c r="T42" s="488"/>
      <c r="U42" s="48"/>
      <c r="V42" s="487" t="s">
        <v>97</v>
      </c>
      <c r="W42" s="488"/>
      <c r="X42" s="487" t="s">
        <v>96</v>
      </c>
      <c r="Y42" s="488"/>
      <c r="Z42" s="487" t="s">
        <v>98</v>
      </c>
      <c r="AA42" s="488"/>
      <c r="AB42" s="6"/>
      <c r="AC42" s="411" t="s">
        <v>80</v>
      </c>
      <c r="AD42" s="412"/>
      <c r="AE42" s="412"/>
      <c r="AF42" s="412"/>
      <c r="AG42" s="412"/>
      <c r="AH42" s="413"/>
      <c r="AI42" s="2"/>
    </row>
    <row r="43" spans="1:36" s="3" customFormat="1" ht="20.100000000000001" customHeight="1" x14ac:dyDescent="0.15">
      <c r="A43" s="2"/>
      <c r="B43" s="6"/>
      <c r="C43" s="6"/>
      <c r="D43" s="6"/>
      <c r="E43" s="6"/>
      <c r="F43" s="6"/>
      <c r="G43" s="6"/>
      <c r="H43" s="510" t="s">
        <v>258</v>
      </c>
      <c r="I43" s="511"/>
      <c r="J43" s="6"/>
      <c r="K43" s="442"/>
      <c r="L43" s="444"/>
      <c r="M43" s="442"/>
      <c r="N43" s="444"/>
      <c r="O43" s="442"/>
      <c r="P43" s="444"/>
      <c r="Q43" s="442"/>
      <c r="R43" s="444"/>
      <c r="S43" s="442"/>
      <c r="T43" s="444"/>
      <c r="U43" s="30"/>
      <c r="V43" s="442"/>
      <c r="W43" s="444"/>
      <c r="X43" s="442"/>
      <c r="Y43" s="444"/>
      <c r="Z43" s="442"/>
      <c r="AA43" s="444"/>
      <c r="AB43" s="6"/>
      <c r="AC43" s="442"/>
      <c r="AD43" s="443"/>
      <c r="AE43" s="443"/>
      <c r="AF43" s="443"/>
      <c r="AG43" s="443"/>
      <c r="AH43" s="444"/>
      <c r="AI43" s="2"/>
    </row>
    <row r="44" spans="1:36" ht="15" customHeight="1" x14ac:dyDescent="0.15"/>
    <row r="46" spans="1:36" ht="30" customHeight="1" x14ac:dyDescent="0.15">
      <c r="B46" s="509" t="str">
        <f>IF(F36&gt;0,"ご入力ありがとうございます。公印を押印して、共済会宛にご郵送ください","")</f>
        <v/>
      </c>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509"/>
      <c r="AB46" s="509"/>
      <c r="AC46" s="509"/>
      <c r="AD46" s="509"/>
      <c r="AE46" s="509"/>
      <c r="AF46" s="509"/>
      <c r="AG46" s="509"/>
      <c r="AH46" s="509"/>
    </row>
  </sheetData>
  <mergeCells count="77">
    <mergeCell ref="AJ2:AJ6"/>
    <mergeCell ref="B46:AH46"/>
    <mergeCell ref="H42:I42"/>
    <mergeCell ref="H43:I43"/>
    <mergeCell ref="AB4:AC4"/>
    <mergeCell ref="B12:D12"/>
    <mergeCell ref="G12:K12"/>
    <mergeCell ref="L12:AB12"/>
    <mergeCell ref="K42:L42"/>
    <mergeCell ref="M42:N42"/>
    <mergeCell ref="Z42:AA42"/>
    <mergeCell ref="Z35:AH35"/>
    <mergeCell ref="F36:P36"/>
    <mergeCell ref="Q36:Y36"/>
    <mergeCell ref="Z36:AH36"/>
    <mergeCell ref="B21:I21"/>
    <mergeCell ref="B18:I19"/>
    <mergeCell ref="B17:I17"/>
    <mergeCell ref="C35:E36"/>
    <mergeCell ref="F35:P35"/>
    <mergeCell ref="Q35:Y35"/>
    <mergeCell ref="B20:I20"/>
    <mergeCell ref="J18:O19"/>
    <mergeCell ref="J17:V17"/>
    <mergeCell ref="P18:P19"/>
    <mergeCell ref="Q18:R19"/>
    <mergeCell ref="V18:V19"/>
    <mergeCell ref="K43:L43"/>
    <mergeCell ref="M43:N43"/>
    <mergeCell ref="O42:P42"/>
    <mergeCell ref="Q42:R42"/>
    <mergeCell ref="S42:T42"/>
    <mergeCell ref="O43:P43"/>
    <mergeCell ref="Q43:R43"/>
    <mergeCell ref="S43:T43"/>
    <mergeCell ref="Z43:AA43"/>
    <mergeCell ref="X42:Y42"/>
    <mergeCell ref="X43:Y43"/>
    <mergeCell ref="V42:W42"/>
    <mergeCell ref="V43:W43"/>
    <mergeCell ref="M14:P16"/>
    <mergeCell ref="Q15:Q16"/>
    <mergeCell ref="H14:H16"/>
    <mergeCell ref="I14:I16"/>
    <mergeCell ref="V16:Y16"/>
    <mergeCell ref="AC43:AH43"/>
    <mergeCell ref="B2:AH2"/>
    <mergeCell ref="C28:J32"/>
    <mergeCell ref="AC10:AH12"/>
    <mergeCell ref="AC8:AH8"/>
    <mergeCell ref="AC7:AH7"/>
    <mergeCell ref="AA16:AB16"/>
    <mergeCell ref="AD16:AE16"/>
    <mergeCell ref="AG16:AH16"/>
    <mergeCell ref="S18:S19"/>
    <mergeCell ref="T18:U19"/>
    <mergeCell ref="H10:H11"/>
    <mergeCell ref="G10:G11"/>
    <mergeCell ref="F10:F11"/>
    <mergeCell ref="B10:D11"/>
    <mergeCell ref="X19:AH19"/>
    <mergeCell ref="E10:E11"/>
    <mergeCell ref="I10:K11"/>
    <mergeCell ref="L10:AB10"/>
    <mergeCell ref="L11:AB11"/>
    <mergeCell ref="AC42:AH42"/>
    <mergeCell ref="X18:AH18"/>
    <mergeCell ref="R16:U16"/>
    <mergeCell ref="R15:AH15"/>
    <mergeCell ref="W17:AH17"/>
    <mergeCell ref="R14:AH14"/>
    <mergeCell ref="B14:E16"/>
    <mergeCell ref="F14:F16"/>
    <mergeCell ref="G14:G16"/>
    <mergeCell ref="J14:J16"/>
    <mergeCell ref="K14:K16"/>
    <mergeCell ref="L14:L16"/>
  </mergeCells>
  <phoneticPr fontId="3"/>
  <conditionalFormatting sqref="F36:AH36">
    <cfRule type="cellIs" dxfId="5" priority="3" operator="equal">
      <formula>0</formula>
    </cfRule>
  </conditionalFormatting>
  <conditionalFormatting sqref="B46:AH46">
    <cfRule type="cellIs" dxfId="4" priority="2" operator="equal">
      <formula>"ご入力ありがとうございます。公印を押印して、共済会宛にご郵送ください"</formula>
    </cfRule>
  </conditionalFormatting>
  <conditionalFormatting sqref="B18:I19">
    <cfRule type="cellIs" dxfId="3" priority="1" operator="equal">
      <formula>"死亡退職"</formula>
    </cfRule>
  </conditionalFormatting>
  <printOptions horizontalCentered="1"/>
  <pageMargins left="0.59055118110236227" right="0.59055118110236227" top="0.78740157480314965" bottom="0" header="0.31496062992125984" footer="0.31496062992125984"/>
  <pageSetup paperSize="9" orientation="portrait" r:id="rId1"/>
  <drawing r:id="rId2"/>
  <legacyDrawing r:id="rId3"/>
  <controls>
    <mc:AlternateContent xmlns:mc="http://schemas.openxmlformats.org/markup-compatibility/2006">
      <mc:Choice Requires="x14">
        <control shapeId="58378" r:id="rId4" name="CheckBox5">
          <controlPr defaultSize="0" autoLine="0" r:id="rId5">
            <anchor moveWithCells="1">
              <from>
                <xdr:col>10</xdr:col>
                <xdr:colOff>137160</xdr:colOff>
                <xdr:row>27</xdr:row>
                <xdr:rowOff>38100</xdr:rowOff>
              </from>
              <to>
                <xdr:col>11</xdr:col>
                <xdr:colOff>99060</xdr:colOff>
                <xdr:row>27</xdr:row>
                <xdr:rowOff>182880</xdr:rowOff>
              </to>
            </anchor>
          </controlPr>
        </control>
      </mc:Choice>
      <mc:Fallback>
        <control shapeId="58378" r:id="rId4" name="CheckBox5"/>
      </mc:Fallback>
    </mc:AlternateContent>
    <mc:AlternateContent xmlns:mc="http://schemas.openxmlformats.org/markup-compatibility/2006">
      <mc:Choice Requires="x14">
        <control shapeId="58379" r:id="rId6" name="CheckBox6">
          <controlPr defaultSize="0" autoLine="0" r:id="rId5">
            <anchor moveWithCells="1">
              <from>
                <xdr:col>10</xdr:col>
                <xdr:colOff>137160</xdr:colOff>
                <xdr:row>28</xdr:row>
                <xdr:rowOff>38100</xdr:rowOff>
              </from>
              <to>
                <xdr:col>11</xdr:col>
                <xdr:colOff>99060</xdr:colOff>
                <xdr:row>28</xdr:row>
                <xdr:rowOff>182880</xdr:rowOff>
              </to>
            </anchor>
          </controlPr>
        </control>
      </mc:Choice>
      <mc:Fallback>
        <control shapeId="58379" r:id="rId6" name="CheckBox6"/>
      </mc:Fallback>
    </mc:AlternateContent>
    <mc:AlternateContent xmlns:mc="http://schemas.openxmlformats.org/markup-compatibility/2006">
      <mc:Choice Requires="x14">
        <control shapeId="58380" r:id="rId7" name="CheckBox7">
          <controlPr defaultSize="0" autoLine="0" r:id="rId5">
            <anchor moveWithCells="1">
              <from>
                <xdr:col>10</xdr:col>
                <xdr:colOff>137160</xdr:colOff>
                <xdr:row>29</xdr:row>
                <xdr:rowOff>45720</xdr:rowOff>
              </from>
              <to>
                <xdr:col>11</xdr:col>
                <xdr:colOff>99060</xdr:colOff>
                <xdr:row>30</xdr:row>
                <xdr:rowOff>0</xdr:rowOff>
              </to>
            </anchor>
          </controlPr>
        </control>
      </mc:Choice>
      <mc:Fallback>
        <control shapeId="58380" r:id="rId7" name="CheckBox7"/>
      </mc:Fallback>
    </mc:AlternateContent>
    <mc:AlternateContent xmlns:mc="http://schemas.openxmlformats.org/markup-compatibility/2006">
      <mc:Choice Requires="x14">
        <control shapeId="58381" r:id="rId8" name="CheckBox8">
          <controlPr defaultSize="0" autoLine="0" r:id="rId5">
            <anchor moveWithCells="1">
              <from>
                <xdr:col>10</xdr:col>
                <xdr:colOff>137160</xdr:colOff>
                <xdr:row>30</xdr:row>
                <xdr:rowOff>45720</xdr:rowOff>
              </from>
              <to>
                <xdr:col>11</xdr:col>
                <xdr:colOff>99060</xdr:colOff>
                <xdr:row>31</xdr:row>
                <xdr:rowOff>0</xdr:rowOff>
              </to>
            </anchor>
          </controlPr>
        </control>
      </mc:Choice>
      <mc:Fallback>
        <control shapeId="58381" r:id="rId8" name="CheckBox8"/>
      </mc:Fallback>
    </mc:AlternateContent>
    <mc:AlternateContent xmlns:mc="http://schemas.openxmlformats.org/markup-compatibility/2006">
      <mc:Choice Requires="x14">
        <control shapeId="58382" r:id="rId9" name="CheckBox9">
          <controlPr defaultSize="0" autoLine="0" r:id="rId5">
            <anchor moveWithCells="1">
              <from>
                <xdr:col>10</xdr:col>
                <xdr:colOff>137160</xdr:colOff>
                <xdr:row>31</xdr:row>
                <xdr:rowOff>45720</xdr:rowOff>
              </from>
              <to>
                <xdr:col>11</xdr:col>
                <xdr:colOff>99060</xdr:colOff>
                <xdr:row>32</xdr:row>
                <xdr:rowOff>0</xdr:rowOff>
              </to>
            </anchor>
          </controlPr>
        </control>
      </mc:Choice>
      <mc:Fallback>
        <control shapeId="58382" r:id="rId9" name="CheckBox9"/>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B5844-4537-40A3-90DE-20B1416E8F65}">
  <sheetPr codeName="Sheet23">
    <tabColor theme="5" tint="0.79998168889431442"/>
    <pageSetUpPr fitToPage="1"/>
  </sheetPr>
  <dimension ref="A1:AU48"/>
  <sheetViews>
    <sheetView zoomScaleNormal="100" zoomScaleSheetLayoutView="100" workbookViewId="0">
      <selection activeCell="AJ2" sqref="AJ2:AJ6"/>
    </sheetView>
  </sheetViews>
  <sheetFormatPr defaultColWidth="9" defaultRowHeight="12.6" x14ac:dyDescent="0.15"/>
  <cols>
    <col min="1" max="1" width="9" style="2"/>
    <col min="2" max="35" width="2.6640625" style="2" customWidth="1"/>
    <col min="36" max="37" width="15.6640625" style="2" customWidth="1"/>
    <col min="38" max="47" width="0" style="2" hidden="1" customWidth="1"/>
    <col min="48" max="16384" width="9" style="2"/>
  </cols>
  <sheetData>
    <row r="1" spans="1:45" ht="12" customHeight="1" thickTop="1" x14ac:dyDescent="0.15">
      <c r="B1" s="4" t="s">
        <v>28</v>
      </c>
      <c r="AB1" s="5"/>
      <c r="AC1" s="5"/>
      <c r="AD1" s="5"/>
      <c r="AE1" s="5"/>
      <c r="AF1" s="5"/>
      <c r="AG1" s="5"/>
      <c r="AH1" s="5"/>
      <c r="AJ1" s="105" t="s">
        <v>142</v>
      </c>
    </row>
    <row r="2" spans="1:45" ht="19.95" customHeight="1" x14ac:dyDescent="0.15">
      <c r="B2" s="445" t="s">
        <v>35</v>
      </c>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J2" s="281">
        <v>1</v>
      </c>
    </row>
    <row r="3" spans="1:45" ht="7.95" customHeight="1" x14ac:dyDescent="0.15">
      <c r="AB3" s="16"/>
      <c r="AC3" s="16"/>
      <c r="AD3" s="16"/>
      <c r="AE3" s="16"/>
      <c r="AF3" s="16"/>
      <c r="AG3" s="16"/>
      <c r="AH3" s="16"/>
      <c r="AJ3" s="282"/>
    </row>
    <row r="4" spans="1:45" ht="15" customHeight="1" x14ac:dyDescent="0.15">
      <c r="B4" s="36"/>
      <c r="C4" s="36"/>
      <c r="D4" s="36"/>
      <c r="E4" s="36"/>
      <c r="F4" s="36"/>
      <c r="G4" s="36"/>
      <c r="H4" s="36"/>
      <c r="I4" s="36"/>
      <c r="AA4" s="62" t="s">
        <v>125</v>
      </c>
      <c r="AB4" s="512">
        <f ca="1">TODAY()</f>
        <v>44753</v>
      </c>
      <c r="AC4" s="512"/>
      <c r="AD4" s="60" t="s">
        <v>8</v>
      </c>
      <c r="AE4" s="109">
        <f ca="1">TODAY()</f>
        <v>44753</v>
      </c>
      <c r="AF4" s="60" t="s">
        <v>33</v>
      </c>
      <c r="AG4" s="110">
        <f ca="1">TODAY()</f>
        <v>44753</v>
      </c>
      <c r="AH4" s="58" t="s">
        <v>10</v>
      </c>
      <c r="AJ4" s="282"/>
    </row>
    <row r="5" spans="1:45" ht="7.95" customHeight="1" x14ac:dyDescent="0.15">
      <c r="AB5" s="16"/>
      <c r="AC5" s="16"/>
      <c r="AD5" s="16"/>
      <c r="AE5" s="16"/>
      <c r="AF5" s="16"/>
      <c r="AG5" s="16"/>
      <c r="AH5" s="16"/>
      <c r="AJ5" s="282"/>
    </row>
    <row r="6" spans="1:45" ht="20.100000000000001" customHeight="1" thickBot="1" x14ac:dyDescent="0.2">
      <c r="B6" s="3" t="s">
        <v>0</v>
      </c>
      <c r="AB6" s="16"/>
      <c r="AC6" s="16"/>
      <c r="AD6" s="16"/>
      <c r="AE6" s="16"/>
      <c r="AF6" s="16"/>
      <c r="AG6" s="16"/>
      <c r="AH6" s="16"/>
      <c r="AJ6" s="283"/>
    </row>
    <row r="7" spans="1:45" ht="15" customHeight="1" thickTop="1" x14ac:dyDescent="0.15">
      <c r="B7" s="3" t="s">
        <v>87</v>
      </c>
      <c r="AB7" s="5"/>
      <c r="AC7" s="547" t="s">
        <v>90</v>
      </c>
      <c r="AD7" s="548"/>
      <c r="AE7" s="548"/>
      <c r="AF7" s="548"/>
      <c r="AG7" s="548"/>
      <c r="AH7" s="549"/>
    </row>
    <row r="8" spans="1:45" ht="20.100000000000001" customHeight="1" x14ac:dyDescent="0.15">
      <c r="B8" s="4"/>
      <c r="AB8" s="21"/>
      <c r="AC8" s="550"/>
      <c r="AD8" s="551"/>
      <c r="AE8" s="551"/>
      <c r="AF8" s="551"/>
      <c r="AG8" s="551"/>
      <c r="AH8" s="552"/>
      <c r="AJ8" s="13" t="s">
        <v>287</v>
      </c>
    </row>
    <row r="9" spans="1:45" ht="18" customHeight="1" x14ac:dyDescent="0.15">
      <c r="B9" s="446" t="s">
        <v>57</v>
      </c>
      <c r="C9" s="447"/>
      <c r="D9" s="447"/>
      <c r="E9" s="448"/>
      <c r="F9" s="525">
        <f>HLOOKUP(AJ2,'退職-入力フォーム'!$E$3:$X$26,12,0)</f>
        <v>0</v>
      </c>
      <c r="G9" s="526"/>
      <c r="H9" s="526"/>
      <c r="I9" s="526"/>
      <c r="J9" s="526"/>
      <c r="K9" s="526"/>
      <c r="L9" s="526"/>
      <c r="M9" s="526"/>
      <c r="N9" s="526"/>
      <c r="O9" s="527"/>
      <c r="P9" s="528" t="s">
        <v>60</v>
      </c>
      <c r="Q9" s="529"/>
      <c r="R9" s="529"/>
      <c r="S9" s="529"/>
      <c r="T9" s="529"/>
      <c r="U9" s="529"/>
      <c r="V9" s="529"/>
      <c r="W9" s="529"/>
      <c r="X9" s="529"/>
      <c r="Y9" s="529"/>
      <c r="Z9" s="529"/>
      <c r="AA9" s="529"/>
      <c r="AB9" s="10"/>
      <c r="AJ9" s="111">
        <f>DATEDIF(HLOOKUP(AJ2,'退職-入力フォーム'!$E$3:$X$28,6,0),HLOOKUP(AJ2,'退職-入力フォーム'!$E$3:$X$28,8,0),"Y")</f>
        <v>0</v>
      </c>
    </row>
    <row r="10" spans="1:45" ht="18" customHeight="1" x14ac:dyDescent="0.15">
      <c r="B10" s="452"/>
      <c r="C10" s="453"/>
      <c r="D10" s="453"/>
      <c r="E10" s="454"/>
      <c r="F10" s="492"/>
      <c r="G10" s="493"/>
      <c r="H10" s="493"/>
      <c r="I10" s="493"/>
      <c r="J10" s="493"/>
      <c r="K10" s="493"/>
      <c r="L10" s="493"/>
      <c r="M10" s="493"/>
      <c r="N10" s="493"/>
      <c r="O10" s="494"/>
      <c r="P10" s="528"/>
      <c r="Q10" s="529"/>
      <c r="R10" s="529"/>
      <c r="S10" s="529"/>
      <c r="T10" s="529"/>
      <c r="U10" s="529"/>
      <c r="V10" s="529"/>
      <c r="W10" s="529"/>
      <c r="X10" s="529"/>
      <c r="Y10" s="529"/>
      <c r="Z10" s="529"/>
      <c r="AA10" s="529"/>
      <c r="AB10" s="7"/>
      <c r="AC10" s="7"/>
      <c r="AI10" s="8"/>
      <c r="AJ10" s="524" t="str">
        <f>IF(AND(F9="退職年金",AJ9&lt;54),"？ 年金の受給条件を満たしていますか","")</f>
        <v/>
      </c>
      <c r="AK10" s="524"/>
    </row>
    <row r="11" spans="1:45" ht="15" customHeight="1" thickBot="1" x14ac:dyDescent="0.2">
      <c r="B11" s="52"/>
      <c r="C11" s="52"/>
      <c r="D11" s="52"/>
      <c r="E11" s="52"/>
      <c r="F11" s="52"/>
      <c r="G11" s="52"/>
      <c r="H11" s="46"/>
      <c r="I11" s="46"/>
      <c r="J11" s="46"/>
      <c r="K11" s="46"/>
      <c r="L11" s="46"/>
      <c r="M11" s="46"/>
      <c r="N11" s="46"/>
      <c r="O11" s="46"/>
      <c r="P11" s="20"/>
      <c r="Q11" s="20"/>
      <c r="R11" s="20"/>
      <c r="S11" s="20"/>
      <c r="T11" s="20"/>
      <c r="U11" s="20"/>
      <c r="V11" s="20"/>
      <c r="W11" s="20"/>
      <c r="X11" s="20"/>
      <c r="Y11" s="20"/>
      <c r="Z11" s="7"/>
      <c r="AA11" s="7"/>
      <c r="AB11" s="7"/>
      <c r="AC11" s="7"/>
      <c r="AI11" s="8"/>
    </row>
    <row r="12" spans="1:45" s="3" customFormat="1" ht="22.5" customHeight="1" thickTop="1" x14ac:dyDescent="0.15">
      <c r="A12" s="2"/>
      <c r="B12" s="481" t="s">
        <v>1</v>
      </c>
      <c r="C12" s="401"/>
      <c r="D12" s="402"/>
      <c r="E12" s="399" t="str">
        <f>MID(基礎情報!D4,1,1)</f>
        <v/>
      </c>
      <c r="F12" s="479" t="str">
        <f>MID(基礎情報!D4,2,1)</f>
        <v/>
      </c>
      <c r="G12" s="479" t="str">
        <f>MID(基礎情報!D4,3,1)</f>
        <v/>
      </c>
      <c r="H12" s="477" t="str">
        <f>MID(基礎情報!D4,4,1)</f>
        <v/>
      </c>
      <c r="I12" s="401" t="s">
        <v>5</v>
      </c>
      <c r="J12" s="401"/>
      <c r="K12" s="402"/>
      <c r="L12" s="405" t="str">
        <f>IF(基礎情報!D5=0,"【エラー！】基礎情報を登録してください",基礎情報!D5)</f>
        <v>【エラー！】基礎情報を登録してください</v>
      </c>
      <c r="M12" s="406"/>
      <c r="N12" s="406"/>
      <c r="O12" s="406"/>
      <c r="P12" s="406"/>
      <c r="Q12" s="406"/>
      <c r="R12" s="406"/>
      <c r="S12" s="406"/>
      <c r="T12" s="406"/>
      <c r="U12" s="406"/>
      <c r="V12" s="406"/>
      <c r="W12" s="406"/>
      <c r="X12" s="406"/>
      <c r="Y12" s="406"/>
      <c r="Z12" s="406"/>
      <c r="AA12" s="406"/>
      <c r="AB12" s="407"/>
      <c r="AC12" s="553" t="s">
        <v>52</v>
      </c>
      <c r="AD12" s="554"/>
      <c r="AE12" s="554"/>
      <c r="AF12" s="554"/>
      <c r="AG12" s="554"/>
      <c r="AH12" s="555"/>
      <c r="AI12" s="2"/>
    </row>
    <row r="13" spans="1:45" s="3" customFormat="1" ht="22.5" customHeight="1" x14ac:dyDescent="0.15">
      <c r="A13" s="2"/>
      <c r="B13" s="482"/>
      <c r="C13" s="403"/>
      <c r="D13" s="404"/>
      <c r="E13" s="400"/>
      <c r="F13" s="480"/>
      <c r="G13" s="480"/>
      <c r="H13" s="478"/>
      <c r="I13" s="403"/>
      <c r="J13" s="403"/>
      <c r="K13" s="404"/>
      <c r="L13" s="408" t="str">
        <f>基礎情報!D6&amp;"　　"&amp;基礎情報!D7</f>
        <v>　　</v>
      </c>
      <c r="M13" s="409"/>
      <c r="N13" s="409"/>
      <c r="O13" s="409"/>
      <c r="P13" s="409"/>
      <c r="Q13" s="409"/>
      <c r="R13" s="409"/>
      <c r="S13" s="409"/>
      <c r="T13" s="409"/>
      <c r="U13" s="409"/>
      <c r="V13" s="409"/>
      <c r="W13" s="409"/>
      <c r="X13" s="409"/>
      <c r="Y13" s="409"/>
      <c r="Z13" s="409"/>
      <c r="AA13" s="409"/>
      <c r="AB13" s="410"/>
      <c r="AC13" s="556"/>
      <c r="AD13" s="459"/>
      <c r="AE13" s="459"/>
      <c r="AF13" s="459"/>
      <c r="AG13" s="459"/>
      <c r="AH13" s="557"/>
      <c r="AI13" s="2"/>
      <c r="AM13" s="3">
        <v>10</v>
      </c>
      <c r="AN13" s="3">
        <v>1</v>
      </c>
    </row>
    <row r="14" spans="1:45" s="3" customFormat="1" ht="45" customHeight="1" thickBot="1" x14ac:dyDescent="0.2">
      <c r="A14" s="2"/>
      <c r="B14" s="513" t="s">
        <v>2</v>
      </c>
      <c r="C14" s="514"/>
      <c r="D14" s="515"/>
      <c r="E14" s="80">
        <f>IF(AM14=0,0,RIGHT(AM14,1))</f>
        <v>0</v>
      </c>
      <c r="F14" s="81">
        <f>IF(AN14=0,0,RIGHT(AN14,1))</f>
        <v>0</v>
      </c>
      <c r="G14" s="513" t="s">
        <v>34</v>
      </c>
      <c r="H14" s="514"/>
      <c r="I14" s="514"/>
      <c r="J14" s="514"/>
      <c r="K14" s="515"/>
      <c r="L14" s="516" t="str">
        <f>IF(IFERROR(VLOOKUP($AL$14,基礎情報!$G$5:$H$103,2,0),"")=0,"【エラー！】基礎情報を登録してください",IFERROR(VLOOKUP($AL$14,基礎情報!$G$5:$H$103,2,0),""))</f>
        <v/>
      </c>
      <c r="M14" s="517"/>
      <c r="N14" s="517"/>
      <c r="O14" s="517"/>
      <c r="P14" s="517"/>
      <c r="Q14" s="517"/>
      <c r="R14" s="517"/>
      <c r="S14" s="517"/>
      <c r="T14" s="517"/>
      <c r="U14" s="517"/>
      <c r="V14" s="517"/>
      <c r="W14" s="517"/>
      <c r="X14" s="517"/>
      <c r="Y14" s="517"/>
      <c r="Z14" s="517"/>
      <c r="AA14" s="517"/>
      <c r="AB14" s="518"/>
      <c r="AC14" s="558"/>
      <c r="AD14" s="559"/>
      <c r="AE14" s="559"/>
      <c r="AF14" s="559"/>
      <c r="AG14" s="559"/>
      <c r="AH14" s="560"/>
      <c r="AI14" s="2"/>
      <c r="AL14" s="3">
        <f>HLOOKUP($AJ$2,'退職-入力フォーム'!$E$3:$X$15,2,0)</f>
        <v>0</v>
      </c>
      <c r="AM14" s="3">
        <f>INT($AL$14/AM13)</f>
        <v>0</v>
      </c>
      <c r="AN14" s="3">
        <f>INT($AL$14/AN13)</f>
        <v>0</v>
      </c>
    </row>
    <row r="15" spans="1:45" ht="10.050000000000001" customHeight="1" thickTop="1" thickBot="1" x14ac:dyDescent="0.2">
      <c r="B15" s="1"/>
      <c r="C15" s="1"/>
      <c r="D15" s="1"/>
      <c r="E15" s="1"/>
      <c r="F15" s="1"/>
      <c r="G15" s="1"/>
      <c r="H15" s="63"/>
      <c r="I15" s="63"/>
      <c r="J15" s="61"/>
      <c r="K15" s="60"/>
      <c r="L15" s="60"/>
      <c r="M15" s="60"/>
      <c r="N15" s="60"/>
      <c r="O15" s="60"/>
      <c r="P15" s="60"/>
      <c r="Q15" s="60"/>
      <c r="R15" s="60"/>
      <c r="S15" s="60"/>
      <c r="T15" s="60"/>
      <c r="U15" s="60"/>
      <c r="V15" s="60"/>
      <c r="W15" s="60"/>
      <c r="X15" s="60"/>
      <c r="Y15" s="60"/>
      <c r="Z15" s="60"/>
      <c r="AA15" s="60"/>
      <c r="AB15" s="37"/>
      <c r="AC15" s="37"/>
      <c r="AD15" s="37"/>
      <c r="AE15" s="37"/>
      <c r="AF15" s="37"/>
      <c r="AG15" s="8"/>
      <c r="AH15" s="8"/>
    </row>
    <row r="16" spans="1:45" s="3" customFormat="1" ht="12.75" customHeight="1" thickTop="1" x14ac:dyDescent="0.15">
      <c r="A16" s="2"/>
      <c r="B16" s="424" t="s">
        <v>16</v>
      </c>
      <c r="C16" s="425"/>
      <c r="D16" s="426"/>
      <c r="E16" s="433">
        <f>IF(AM17=0,0,RIGHT(AM17,1))</f>
        <v>0</v>
      </c>
      <c r="F16" s="436">
        <f t="shared" ref="F16:K16" si="0">IF(AN17=0,0,RIGHT(AN17,1))</f>
        <v>0</v>
      </c>
      <c r="G16" s="436">
        <f t="shared" si="0"/>
        <v>0</v>
      </c>
      <c r="H16" s="436">
        <f t="shared" si="0"/>
        <v>0</v>
      </c>
      <c r="I16" s="436">
        <f t="shared" si="0"/>
        <v>0</v>
      </c>
      <c r="J16" s="436">
        <f t="shared" si="0"/>
        <v>0</v>
      </c>
      <c r="K16" s="439">
        <f t="shared" si="0"/>
        <v>0</v>
      </c>
      <c r="L16" s="424" t="s">
        <v>92</v>
      </c>
      <c r="M16" s="425"/>
      <c r="N16" s="426"/>
      <c r="O16" s="47" t="s">
        <v>12</v>
      </c>
      <c r="P16" s="422">
        <f>HLOOKUP(AJ2,'退職-入力フォーム'!$E$3:$X$13,4,0)</f>
        <v>0</v>
      </c>
      <c r="Q16" s="422"/>
      <c r="R16" s="422"/>
      <c r="S16" s="422"/>
      <c r="T16" s="422"/>
      <c r="U16" s="422"/>
      <c r="V16" s="422"/>
      <c r="W16" s="422"/>
      <c r="X16" s="422"/>
      <c r="Y16" s="422"/>
      <c r="Z16" s="422"/>
      <c r="AA16" s="422"/>
      <c r="AB16" s="422"/>
      <c r="AC16" s="422"/>
      <c r="AD16" s="535"/>
      <c r="AE16" s="536" t="s">
        <v>76</v>
      </c>
      <c r="AF16" s="537"/>
      <c r="AG16" s="537"/>
      <c r="AH16" s="538"/>
      <c r="AM16" s="3">
        <v>1000000</v>
      </c>
      <c r="AN16" s="3">
        <v>100000</v>
      </c>
      <c r="AO16" s="3">
        <v>10000</v>
      </c>
      <c r="AP16" s="3">
        <v>1000</v>
      </c>
      <c r="AQ16" s="3">
        <v>100</v>
      </c>
      <c r="AR16" s="3">
        <v>10</v>
      </c>
      <c r="AS16" s="3">
        <v>1</v>
      </c>
    </row>
    <row r="17" spans="1:47" s="3" customFormat="1" ht="39.9" customHeight="1" x14ac:dyDescent="0.15">
      <c r="A17" s="2"/>
      <c r="B17" s="427"/>
      <c r="C17" s="428"/>
      <c r="D17" s="429"/>
      <c r="E17" s="434"/>
      <c r="F17" s="437"/>
      <c r="G17" s="437"/>
      <c r="H17" s="437"/>
      <c r="I17" s="437"/>
      <c r="J17" s="437"/>
      <c r="K17" s="440"/>
      <c r="L17" s="427"/>
      <c r="M17" s="428"/>
      <c r="N17" s="429"/>
      <c r="O17" s="485" t="s">
        <v>13</v>
      </c>
      <c r="P17" s="539">
        <f>HLOOKUP(AJ2,'退職-入力フォーム'!$E$3:$X$13,5,0)</f>
        <v>0</v>
      </c>
      <c r="Q17" s="539"/>
      <c r="R17" s="539"/>
      <c r="S17" s="539"/>
      <c r="T17" s="539"/>
      <c r="U17" s="539"/>
      <c r="V17" s="539"/>
      <c r="W17" s="539"/>
      <c r="X17" s="539"/>
      <c r="Y17" s="539"/>
      <c r="Z17" s="539"/>
      <c r="AA17" s="539"/>
      <c r="AB17" s="539"/>
      <c r="AC17" s="539"/>
      <c r="AD17" s="540"/>
      <c r="AE17" s="541" t="s">
        <v>39</v>
      </c>
      <c r="AF17" s="542"/>
      <c r="AG17" s="542"/>
      <c r="AH17" s="543"/>
      <c r="AL17" s="3">
        <f>HLOOKUP($AJ$2,'退職-入力フォーム'!$E$3:$X$12,3,0)</f>
        <v>0</v>
      </c>
      <c r="AM17" s="3">
        <f>INT($AL$17/AM16)</f>
        <v>0</v>
      </c>
      <c r="AN17" s="3">
        <f t="shared" ref="AN17:AS17" si="1">INT($AL$17/AN16)</f>
        <v>0</v>
      </c>
      <c r="AO17" s="3">
        <f t="shared" si="1"/>
        <v>0</v>
      </c>
      <c r="AP17" s="3">
        <f t="shared" si="1"/>
        <v>0</v>
      </c>
      <c r="AQ17" s="3">
        <f t="shared" si="1"/>
        <v>0</v>
      </c>
      <c r="AR17" s="3">
        <f t="shared" si="1"/>
        <v>0</v>
      </c>
      <c r="AS17" s="3">
        <f t="shared" si="1"/>
        <v>0</v>
      </c>
    </row>
    <row r="18" spans="1:47" s="3" customFormat="1" ht="12.9" customHeight="1" thickBot="1" x14ac:dyDescent="0.2">
      <c r="A18" s="2"/>
      <c r="B18" s="561"/>
      <c r="C18" s="403"/>
      <c r="D18" s="562"/>
      <c r="E18" s="435"/>
      <c r="F18" s="438"/>
      <c r="G18" s="438"/>
      <c r="H18" s="438"/>
      <c r="I18" s="438"/>
      <c r="J18" s="438"/>
      <c r="K18" s="441"/>
      <c r="L18" s="427"/>
      <c r="M18" s="428"/>
      <c r="N18" s="429"/>
      <c r="O18" s="430"/>
      <c r="P18" s="416" t="s">
        <v>65</v>
      </c>
      <c r="Q18" s="416"/>
      <c r="R18" s="416"/>
      <c r="S18" s="486">
        <f>HLOOKUP(AJ2,'退職-入力フォーム'!$E$3:$X$13,6,0)</f>
        <v>0</v>
      </c>
      <c r="T18" s="486"/>
      <c r="U18" s="486"/>
      <c r="V18" s="486"/>
      <c r="W18" s="44" t="s">
        <v>8</v>
      </c>
      <c r="X18" s="470">
        <f>HLOOKUP(AJ2,'退職-入力フォーム'!$E$3:$X$13,6,0)</f>
        <v>0</v>
      </c>
      <c r="Y18" s="470"/>
      <c r="Z18" s="44" t="s">
        <v>33</v>
      </c>
      <c r="AA18" s="530">
        <f>HLOOKUP(AJ2,'退職-入力フォーム'!$E$3:$X$13,6,0)</f>
        <v>0</v>
      </c>
      <c r="AB18" s="530"/>
      <c r="AC18" s="44" t="s">
        <v>10</v>
      </c>
      <c r="AD18" s="35" t="s">
        <v>67</v>
      </c>
      <c r="AE18" s="544"/>
      <c r="AF18" s="545"/>
      <c r="AG18" s="545"/>
      <c r="AH18" s="546"/>
    </row>
    <row r="19" spans="1:47" ht="15" customHeight="1" thickTop="1" x14ac:dyDescent="0.15">
      <c r="B19" s="495" t="s">
        <v>68</v>
      </c>
      <c r="C19" s="496"/>
      <c r="D19" s="496"/>
      <c r="E19" s="496"/>
      <c r="F19" s="496"/>
      <c r="G19" s="496"/>
      <c r="H19" s="496"/>
      <c r="I19" s="496"/>
      <c r="J19" s="496"/>
      <c r="K19" s="496"/>
      <c r="L19" s="496"/>
      <c r="M19" s="497"/>
      <c r="N19" s="531" t="s">
        <v>93</v>
      </c>
      <c r="O19" s="532"/>
      <c r="P19" s="532"/>
      <c r="Q19" s="532"/>
      <c r="R19" s="532"/>
      <c r="S19" s="532"/>
      <c r="T19" s="532"/>
      <c r="U19" s="532"/>
      <c r="V19" s="532"/>
      <c r="W19" s="532"/>
      <c r="X19" s="532"/>
      <c r="Y19" s="533"/>
      <c r="Z19" s="534" t="s">
        <v>78</v>
      </c>
      <c r="AA19" s="534"/>
      <c r="AB19" s="534"/>
      <c r="AC19" s="534"/>
      <c r="AD19" s="534"/>
      <c r="AE19" s="403"/>
      <c r="AF19" s="403"/>
      <c r="AG19" s="403"/>
      <c r="AH19" s="404"/>
      <c r="AI19" s="3"/>
    </row>
    <row r="20" spans="1:47" ht="15" customHeight="1" x14ac:dyDescent="0.15">
      <c r="B20" s="599">
        <f>HLOOKUP(AJ2,'退職-入力フォーム'!$E$3:$X$28,13,0)</f>
        <v>0</v>
      </c>
      <c r="C20" s="600"/>
      <c r="D20" s="600"/>
      <c r="E20" s="600"/>
      <c r="F20" s="600"/>
      <c r="G20" s="473" t="s">
        <v>8</v>
      </c>
      <c r="H20" s="603">
        <f>HLOOKUP(AJ2,'退職-入力フォーム'!$E$3:$X$28,13,0)</f>
        <v>0</v>
      </c>
      <c r="I20" s="603"/>
      <c r="J20" s="473" t="s">
        <v>9</v>
      </c>
      <c r="K20" s="605">
        <f>HLOOKUP(AJ2,'退職-入力フォーム'!$E$3:$X$28,13,0)</f>
        <v>0</v>
      </c>
      <c r="L20" s="605"/>
      <c r="M20" s="507" t="s">
        <v>10</v>
      </c>
      <c r="N20" s="588">
        <f>HLOOKUP(AJ2,'退職-入力フォーム'!$E$3:$X$13,8,0)</f>
        <v>0</v>
      </c>
      <c r="O20" s="589"/>
      <c r="P20" s="589"/>
      <c r="Q20" s="589"/>
      <c r="R20" s="589"/>
      <c r="S20" s="473" t="s">
        <v>8</v>
      </c>
      <c r="T20" s="592">
        <f>HLOOKUP(AJ2,'退職-入力フォーム'!$E$3:$X$13,8,0)</f>
        <v>0</v>
      </c>
      <c r="U20" s="592"/>
      <c r="V20" s="473" t="s">
        <v>9</v>
      </c>
      <c r="W20" s="594">
        <f>HLOOKUP(AJ2,'退職-入力フォーム'!$E$3:$X$13,8,0)</f>
        <v>0</v>
      </c>
      <c r="X20" s="594"/>
      <c r="Y20" s="507" t="s">
        <v>10</v>
      </c>
      <c r="Z20" s="55" t="s">
        <v>12</v>
      </c>
      <c r="AA20" s="563" t="str">
        <f>IF(HLOOKUP(AJ2,'退職-入力フォーム'!$E$3:$X$13,9,0)="","",HLOOKUP(AJ2,'退職-入力フォーム'!$E$3:$X$13,9,0))</f>
        <v/>
      </c>
      <c r="AB20" s="563"/>
      <c r="AC20" s="563"/>
      <c r="AD20" s="563"/>
      <c r="AE20" s="563"/>
      <c r="AF20" s="563"/>
      <c r="AG20" s="563"/>
      <c r="AH20" s="564"/>
      <c r="AI20" s="3"/>
    </row>
    <row r="21" spans="1:47" ht="33" customHeight="1" x14ac:dyDescent="0.15">
      <c r="B21" s="601"/>
      <c r="C21" s="602"/>
      <c r="D21" s="602"/>
      <c r="E21" s="602"/>
      <c r="F21" s="602"/>
      <c r="G21" s="474"/>
      <c r="H21" s="604"/>
      <c r="I21" s="604"/>
      <c r="J21" s="474"/>
      <c r="K21" s="606"/>
      <c r="L21" s="606"/>
      <c r="M21" s="508"/>
      <c r="N21" s="590"/>
      <c r="O21" s="591"/>
      <c r="P21" s="591"/>
      <c r="Q21" s="591"/>
      <c r="R21" s="591"/>
      <c r="S21" s="474"/>
      <c r="T21" s="593"/>
      <c r="U21" s="593"/>
      <c r="V21" s="474"/>
      <c r="W21" s="595"/>
      <c r="X21" s="595"/>
      <c r="Y21" s="508"/>
      <c r="Z21" s="59" t="s">
        <v>13</v>
      </c>
      <c r="AA21" s="565" t="str">
        <f>IF(HLOOKUP(AJ2,'退職-入力フォーム'!$E$3:$X$13,10,0)="","",HLOOKUP(AJ2,'退職-入力フォーム'!$E$3:$X$13,10,0))</f>
        <v/>
      </c>
      <c r="AB21" s="565"/>
      <c r="AC21" s="565"/>
      <c r="AD21" s="565"/>
      <c r="AE21" s="565"/>
      <c r="AF21" s="565"/>
      <c r="AG21" s="565"/>
      <c r="AH21" s="566"/>
      <c r="AI21" s="3"/>
      <c r="AJ21" s="524" t="str">
        <f>IF(N20&lt;B20,"！ 就職日と退職日は間違っていませんか","")</f>
        <v/>
      </c>
      <c r="AK21" s="524"/>
    </row>
    <row r="22" spans="1:47" ht="10.050000000000001" customHeight="1" x14ac:dyDescent="0.15"/>
    <row r="23" spans="1:47" ht="15" customHeight="1" thickBot="1" x14ac:dyDescent="0.2">
      <c r="B23" s="1" t="s">
        <v>70</v>
      </c>
    </row>
    <row r="24" spans="1:47" ht="15" customHeight="1" thickTop="1" x14ac:dyDescent="0.15">
      <c r="B24" s="567" t="s">
        <v>69</v>
      </c>
      <c r="C24" s="570" t="s">
        <v>71</v>
      </c>
      <c r="D24" s="570"/>
      <c r="E24" s="570"/>
      <c r="F24" s="570"/>
      <c r="G24" s="570"/>
      <c r="H24" s="570"/>
      <c r="I24" s="570"/>
      <c r="J24" s="570"/>
      <c r="K24" s="570"/>
      <c r="L24" s="570"/>
      <c r="M24" s="570"/>
      <c r="N24" s="570"/>
      <c r="O24" s="570"/>
      <c r="P24" s="495"/>
      <c r="Q24" s="571" t="s">
        <v>77</v>
      </c>
      <c r="R24" s="572"/>
      <c r="S24" s="572"/>
      <c r="T24" s="573"/>
      <c r="U24" s="574" t="s">
        <v>29</v>
      </c>
      <c r="V24" s="496"/>
      <c r="W24" s="496"/>
      <c r="X24" s="496"/>
      <c r="Y24" s="496"/>
      <c r="Z24" s="497"/>
      <c r="AB24" s="18"/>
      <c r="AC24" s="18"/>
      <c r="AD24" s="18"/>
      <c r="AE24" s="18"/>
      <c r="AF24" s="18"/>
      <c r="AG24" s="18"/>
      <c r="AH24" s="18"/>
      <c r="AI24" s="18"/>
    </row>
    <row r="25" spans="1:47" ht="12" customHeight="1" x14ac:dyDescent="0.15">
      <c r="B25" s="568"/>
      <c r="C25" s="43" t="s">
        <v>12</v>
      </c>
      <c r="D25" s="575" t="str">
        <f>IF(HLOOKUP($AJ$2,'退職-入力フォーム'!$E$3:$X$28,14,0)=0,"",HLOOKUP($AJ$2,'退職-入力フォーム'!$E$3:$X$28,14,0))</f>
        <v/>
      </c>
      <c r="E25" s="575"/>
      <c r="F25" s="575"/>
      <c r="G25" s="575"/>
      <c r="H25" s="575"/>
      <c r="I25" s="575"/>
      <c r="J25" s="575"/>
      <c r="K25" s="575"/>
      <c r="L25" s="575"/>
      <c r="M25" s="575"/>
      <c r="N25" s="575"/>
      <c r="O25" s="575"/>
      <c r="P25" s="575"/>
      <c r="Q25" s="576" t="s">
        <v>39</v>
      </c>
      <c r="R25" s="577"/>
      <c r="S25" s="577"/>
      <c r="T25" s="578"/>
      <c r="U25" s="582" t="str">
        <f>IF(HLOOKUP($AJ$2,'退職-入力フォーム'!$E$3:$X$28,16,0)=0,"",HLOOKUP($AJ$2,'退職-入力フォーム'!$E$3:$X$28,16,0))</f>
        <v/>
      </c>
      <c r="V25" s="583"/>
      <c r="W25" s="583"/>
      <c r="X25" s="583"/>
      <c r="Y25" s="583"/>
      <c r="Z25" s="584"/>
      <c r="AB25" s="18"/>
      <c r="AC25" s="18"/>
      <c r="AD25" s="18"/>
      <c r="AE25" s="18"/>
      <c r="AF25" s="18"/>
      <c r="AG25" s="18"/>
      <c r="AH25" s="18"/>
      <c r="AI25" s="18"/>
    </row>
    <row r="26" spans="1:47" ht="36.9" customHeight="1" thickBot="1" x14ac:dyDescent="0.2">
      <c r="B26" s="569"/>
      <c r="C26" s="45" t="s">
        <v>13</v>
      </c>
      <c r="D26" s="596" t="str">
        <f>IF(HLOOKUP($AJ$2,'退職-入力フォーム'!$E$3:$X$28,15,0)=0,"",HLOOKUP($AJ$2,'退職-入力フォーム'!$E$3:$X$28,15,0))</f>
        <v/>
      </c>
      <c r="E26" s="597"/>
      <c r="F26" s="597"/>
      <c r="G26" s="597"/>
      <c r="H26" s="597"/>
      <c r="I26" s="597"/>
      <c r="J26" s="597"/>
      <c r="K26" s="597"/>
      <c r="L26" s="597"/>
      <c r="M26" s="597"/>
      <c r="N26" s="597"/>
      <c r="O26" s="597"/>
      <c r="P26" s="598"/>
      <c r="Q26" s="579"/>
      <c r="R26" s="580"/>
      <c r="S26" s="580"/>
      <c r="T26" s="581"/>
      <c r="U26" s="585"/>
      <c r="V26" s="586"/>
      <c r="W26" s="586"/>
      <c r="X26" s="586"/>
      <c r="Y26" s="586"/>
      <c r="Z26" s="587"/>
      <c r="AA26" s="3"/>
      <c r="AB26" s="3"/>
      <c r="AC26" s="3"/>
      <c r="AD26" s="3"/>
      <c r="AE26" s="3"/>
      <c r="AF26" s="3"/>
      <c r="AG26" s="3"/>
      <c r="AH26" s="3"/>
      <c r="AI26" s="3"/>
      <c r="AJ26" s="524" t="str">
        <f>IF(HLOOKUP(AJ2,'退職-入力フォーム'!$E$3:$X$13,7,0)="死亡退職","！ 遺族押印欄に印鑑を押してください","")</f>
        <v/>
      </c>
      <c r="AK26" s="524"/>
    </row>
    <row r="27" spans="1:47" ht="10.050000000000001" customHeight="1" thickTop="1" x14ac:dyDescent="0.15">
      <c r="B27" s="3"/>
      <c r="AL27" s="3"/>
      <c r="AM27" s="3">
        <v>1000</v>
      </c>
      <c r="AN27" s="3">
        <v>100</v>
      </c>
      <c r="AO27" s="3">
        <v>10</v>
      </c>
      <c r="AP27" s="3">
        <v>1</v>
      </c>
      <c r="AQ27" s="3"/>
      <c r="AR27" s="3"/>
      <c r="AS27" s="3">
        <v>100</v>
      </c>
      <c r="AT27" s="3">
        <v>10</v>
      </c>
      <c r="AU27" s="3">
        <v>1</v>
      </c>
    </row>
    <row r="28" spans="1:47" ht="42" customHeight="1" x14ac:dyDescent="0.15">
      <c r="B28" s="567" t="s">
        <v>31</v>
      </c>
      <c r="C28" s="622">
        <f>HLOOKUP($AJ$2,'退職-入力フォーム'!$E$3:$X$28,17,0)</f>
        <v>0</v>
      </c>
      <c r="D28" s="623"/>
      <c r="E28" s="623"/>
      <c r="F28" s="623"/>
      <c r="G28" s="623"/>
      <c r="H28" s="623"/>
      <c r="I28" s="623"/>
      <c r="J28" s="623"/>
      <c r="K28" s="623"/>
      <c r="L28" s="623"/>
      <c r="M28" s="623"/>
      <c r="N28" s="623"/>
      <c r="O28" s="623"/>
      <c r="P28" s="623"/>
      <c r="Q28" s="623"/>
      <c r="R28" s="623"/>
      <c r="S28" s="623"/>
      <c r="T28" s="623">
        <f>HLOOKUP($AJ$2,'退職-入力フォーム'!$E$3:$X$28,18,0)</f>
        <v>0</v>
      </c>
      <c r="U28" s="623"/>
      <c r="V28" s="623"/>
      <c r="W28" s="623"/>
      <c r="X28" s="623"/>
      <c r="Y28" s="623"/>
      <c r="Z28" s="623"/>
      <c r="AA28" s="623"/>
      <c r="AB28" s="623"/>
      <c r="AC28" s="623"/>
      <c r="AD28" s="623"/>
      <c r="AE28" s="623"/>
      <c r="AF28" s="623"/>
      <c r="AG28" s="623"/>
      <c r="AH28" s="624"/>
      <c r="AL28" s="3">
        <f>HLOOKUP($AJ$2,'退職-入力フォーム'!$E$3:$X$28,19,0)</f>
        <v>0</v>
      </c>
      <c r="AM28" s="3">
        <f>INT($AL$28/AM27)</f>
        <v>0</v>
      </c>
      <c r="AN28" s="3">
        <f t="shared" ref="AN28:AP28" si="2">INT($AL$28/AN27)</f>
        <v>0</v>
      </c>
      <c r="AO28" s="3">
        <f t="shared" si="2"/>
        <v>0</v>
      </c>
      <c r="AP28" s="3">
        <f t="shared" si="2"/>
        <v>0</v>
      </c>
      <c r="AQ28" s="3"/>
      <c r="AR28" s="3">
        <f>HLOOKUP($AJ$2,'退職-入力フォーム'!$E$3:$X$28,20,0)</f>
        <v>0</v>
      </c>
      <c r="AS28" s="3">
        <f>INT($AR$28/AS27)</f>
        <v>0</v>
      </c>
      <c r="AT28" s="3">
        <f t="shared" ref="AT28:AU28" si="3">INT($AR$28/AT27)</f>
        <v>0</v>
      </c>
      <c r="AU28" s="3">
        <f t="shared" si="3"/>
        <v>0</v>
      </c>
    </row>
    <row r="29" spans="1:47" ht="9.9" customHeight="1" x14ac:dyDescent="0.15">
      <c r="B29" s="568"/>
      <c r="C29" s="607" t="s">
        <v>61</v>
      </c>
      <c r="D29" s="608"/>
      <c r="E29" s="608"/>
      <c r="F29" s="609"/>
      <c r="G29" s="607" t="s">
        <v>62</v>
      </c>
      <c r="H29" s="608"/>
      <c r="I29" s="609"/>
      <c r="J29" s="481" t="s">
        <v>59</v>
      </c>
      <c r="K29" s="401"/>
      <c r="L29" s="402"/>
      <c r="M29" s="481" t="s">
        <v>36</v>
      </c>
      <c r="N29" s="608"/>
      <c r="O29" s="608"/>
      <c r="P29" s="608"/>
      <c r="Q29" s="608"/>
      <c r="R29" s="608"/>
      <c r="S29" s="609"/>
      <c r="T29" s="419" t="s">
        <v>21</v>
      </c>
      <c r="U29" s="420"/>
      <c r="V29" s="420"/>
      <c r="W29" s="420"/>
      <c r="X29" s="420"/>
      <c r="Y29" s="420"/>
      <c r="Z29" s="420"/>
      <c r="AA29" s="420"/>
      <c r="AB29" s="420"/>
      <c r="AC29" s="420"/>
      <c r="AD29" s="420"/>
      <c r="AE29" s="420"/>
      <c r="AF29" s="420"/>
      <c r="AG29" s="420"/>
      <c r="AH29" s="421"/>
      <c r="AI29" s="1"/>
      <c r="AL29" s="3"/>
      <c r="AM29" s="3"/>
      <c r="AN29" s="3"/>
      <c r="AO29" s="3"/>
      <c r="AP29" s="3"/>
      <c r="AQ29" s="3"/>
      <c r="AR29" s="3"/>
      <c r="AS29" s="3"/>
      <c r="AT29" s="3"/>
      <c r="AU29" s="3"/>
    </row>
    <row r="30" spans="1:47" ht="15" customHeight="1" x14ac:dyDescent="0.15">
      <c r="B30" s="568"/>
      <c r="C30" s="610"/>
      <c r="D30" s="611"/>
      <c r="E30" s="611"/>
      <c r="F30" s="612"/>
      <c r="G30" s="610"/>
      <c r="H30" s="611"/>
      <c r="I30" s="612"/>
      <c r="J30" s="482"/>
      <c r="K30" s="403"/>
      <c r="L30" s="404"/>
      <c r="M30" s="610"/>
      <c r="N30" s="611"/>
      <c r="O30" s="611"/>
      <c r="P30" s="611"/>
      <c r="Q30" s="611"/>
      <c r="R30" s="611"/>
      <c r="S30" s="612"/>
      <c r="T30" s="613">
        <f>HLOOKUP($AJ$2,'退職-入力フォーム'!$E$3:$X$28,23,0)</f>
        <v>0</v>
      </c>
      <c r="U30" s="614"/>
      <c r="V30" s="614"/>
      <c r="W30" s="614"/>
      <c r="X30" s="614"/>
      <c r="Y30" s="614"/>
      <c r="Z30" s="614"/>
      <c r="AA30" s="614"/>
      <c r="AB30" s="614"/>
      <c r="AC30" s="614"/>
      <c r="AD30" s="614"/>
      <c r="AE30" s="614"/>
      <c r="AF30" s="614"/>
      <c r="AG30" s="614"/>
      <c r="AH30" s="615"/>
      <c r="AI30" s="1"/>
      <c r="AL30" s="3"/>
      <c r="AM30" s="3">
        <v>1000000</v>
      </c>
      <c r="AN30" s="3">
        <v>100000</v>
      </c>
      <c r="AO30" s="3">
        <v>10000</v>
      </c>
      <c r="AP30" s="3">
        <v>1000</v>
      </c>
      <c r="AQ30" s="3">
        <v>100</v>
      </c>
      <c r="AR30" s="3">
        <v>10</v>
      </c>
      <c r="AS30" s="3">
        <v>1</v>
      </c>
      <c r="AT30" s="3"/>
      <c r="AU30" s="3"/>
    </row>
    <row r="31" spans="1:47" ht="37.950000000000003" customHeight="1" x14ac:dyDescent="0.15">
      <c r="B31" s="569"/>
      <c r="C31" s="117">
        <f>IF(AM28=0,0,RIGHT(AM28,1))</f>
        <v>0</v>
      </c>
      <c r="D31" s="118">
        <f t="shared" ref="D31:F31" si="4">IF(AN28=0,0,RIGHT(AN28,1))</f>
        <v>0</v>
      </c>
      <c r="E31" s="118">
        <f t="shared" si="4"/>
        <v>0</v>
      </c>
      <c r="F31" s="119">
        <f t="shared" si="4"/>
        <v>0</v>
      </c>
      <c r="G31" s="117">
        <f>IF(AS28=0,0,RIGHT(AS28,1))</f>
        <v>0</v>
      </c>
      <c r="H31" s="118">
        <f t="shared" ref="H31:I31" si="5">IF(AT28=0,0,RIGHT(AT28,1))</f>
        <v>0</v>
      </c>
      <c r="I31" s="119">
        <f t="shared" si="5"/>
        <v>0</v>
      </c>
      <c r="J31" s="616">
        <f>HLOOKUP($AJ$2,'退職-入力フォーム'!$E$3:$X$28,21,0)</f>
        <v>0</v>
      </c>
      <c r="K31" s="617"/>
      <c r="L31" s="618"/>
      <c r="M31" s="117">
        <f>IF(AM31=0,0,RIGHT(AM31,1))</f>
        <v>0</v>
      </c>
      <c r="N31" s="118">
        <f t="shared" ref="N31:S31" si="6">IF(AN31=0,0,RIGHT(AN31,1))</f>
        <v>0</v>
      </c>
      <c r="O31" s="118">
        <f t="shared" si="6"/>
        <v>0</v>
      </c>
      <c r="P31" s="118">
        <f t="shared" si="6"/>
        <v>0</v>
      </c>
      <c r="Q31" s="118">
        <f t="shared" si="6"/>
        <v>0</v>
      </c>
      <c r="R31" s="118">
        <f t="shared" si="6"/>
        <v>0</v>
      </c>
      <c r="S31" s="119">
        <f t="shared" si="6"/>
        <v>0</v>
      </c>
      <c r="T31" s="619">
        <f>HLOOKUP($AJ$2,'退職-入力フォーム'!$E$3:$X$28,24,0)</f>
        <v>0</v>
      </c>
      <c r="U31" s="620"/>
      <c r="V31" s="620"/>
      <c r="W31" s="620"/>
      <c r="X31" s="620"/>
      <c r="Y31" s="620"/>
      <c r="Z31" s="620"/>
      <c r="AA31" s="620"/>
      <c r="AB31" s="620"/>
      <c r="AC31" s="620"/>
      <c r="AD31" s="620"/>
      <c r="AE31" s="620"/>
      <c r="AF31" s="620"/>
      <c r="AG31" s="620"/>
      <c r="AH31" s="621"/>
      <c r="AI31" s="1"/>
      <c r="AJ31" s="524" t="str">
        <f>IF(HLOOKUP(AJ2,'退職-入力フォーム'!$E$3:$X$13,10,0)&gt;0,"？ 口座名義は間違いありませんか(旧姓・新姓)","")</f>
        <v/>
      </c>
      <c r="AK31" s="524"/>
      <c r="AL31" s="3">
        <f>HLOOKUP($AJ$2,'退職-入力フォーム'!$E$3:$X$28,22,0)</f>
        <v>0</v>
      </c>
      <c r="AM31" s="3">
        <f>INT($AL$31/AM30)</f>
        <v>0</v>
      </c>
      <c r="AN31" s="3">
        <f t="shared" ref="AN31:AS31" si="7">INT($AL$31/AN30)</f>
        <v>0</v>
      </c>
      <c r="AO31" s="3">
        <f t="shared" si="7"/>
        <v>0</v>
      </c>
      <c r="AP31" s="3">
        <f t="shared" si="7"/>
        <v>0</v>
      </c>
      <c r="AQ31" s="3">
        <f t="shared" si="7"/>
        <v>0</v>
      </c>
      <c r="AR31" s="3">
        <f t="shared" si="7"/>
        <v>0</v>
      </c>
      <c r="AS31" s="3">
        <f t="shared" si="7"/>
        <v>0</v>
      </c>
      <c r="AT31" s="3"/>
      <c r="AU31" s="3"/>
    </row>
    <row r="32" spans="1:47" ht="10.050000000000001" customHeight="1" x14ac:dyDescent="0.15">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row>
    <row r="33" spans="1:37" ht="12" customHeight="1" x14ac:dyDescent="0.15">
      <c r="B33" s="446" t="s">
        <v>58</v>
      </c>
      <c r="C33" s="625"/>
      <c r="D33" s="625"/>
      <c r="E33" s="625"/>
      <c r="F33" s="626"/>
      <c r="G33" s="57" t="s">
        <v>17</v>
      </c>
      <c r="H33" s="630">
        <f>HLOOKUP($AJ$2,'退職-入力フォーム'!$E$3:$X$28,25,0)</f>
        <v>0</v>
      </c>
      <c r="I33" s="630"/>
      <c r="J33" s="630"/>
      <c r="K33" s="630"/>
      <c r="L33" s="630"/>
      <c r="M33" s="630"/>
      <c r="N33" s="630"/>
      <c r="O33" s="630"/>
      <c r="P33" s="630"/>
      <c r="Q33" s="630"/>
      <c r="R33" s="630"/>
      <c r="S33" s="630"/>
      <c r="T33" s="630"/>
      <c r="U33" s="630"/>
      <c r="V33" s="630"/>
      <c r="W33" s="630"/>
      <c r="X33" s="630"/>
      <c r="Y33" s="630"/>
      <c r="Z33" s="630"/>
      <c r="AA33" s="630"/>
      <c r="AB33" s="630"/>
      <c r="AC33" s="630"/>
      <c r="AD33" s="630"/>
      <c r="AE33" s="630"/>
      <c r="AF33" s="630"/>
      <c r="AG33" s="630"/>
      <c r="AH33" s="631"/>
    </row>
    <row r="34" spans="1:37" ht="35.1" customHeight="1" x14ac:dyDescent="0.15">
      <c r="B34" s="627"/>
      <c r="C34" s="628"/>
      <c r="D34" s="628"/>
      <c r="E34" s="628"/>
      <c r="F34" s="629"/>
      <c r="G34" s="632">
        <f>HLOOKUP($AJ$2,'退職-入力フォーム'!$E$3:$X$28,26,0)</f>
        <v>0</v>
      </c>
      <c r="H34" s="633"/>
      <c r="I34" s="633"/>
      <c r="J34" s="633"/>
      <c r="K34" s="633"/>
      <c r="L34" s="633"/>
      <c r="M34" s="633"/>
      <c r="N34" s="633"/>
      <c r="O34" s="633"/>
      <c r="P34" s="633"/>
      <c r="Q34" s="633"/>
      <c r="R34" s="633"/>
      <c r="S34" s="633"/>
      <c r="T34" s="633"/>
      <c r="U34" s="633"/>
      <c r="V34" s="633"/>
      <c r="W34" s="633"/>
      <c r="X34" s="633"/>
      <c r="Y34" s="633"/>
      <c r="Z34" s="633"/>
      <c r="AA34" s="633"/>
      <c r="AB34" s="633"/>
      <c r="AC34" s="633"/>
      <c r="AD34" s="633"/>
      <c r="AE34" s="633"/>
      <c r="AF34" s="633"/>
      <c r="AG34" s="633"/>
      <c r="AH34" s="634"/>
    </row>
    <row r="35" spans="1:37" ht="10.050000000000001" customHeight="1" x14ac:dyDescent="0.1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7" s="3" customFormat="1" ht="9.9" customHeight="1" x14ac:dyDescent="0.15">
      <c r="B36" s="481" t="s">
        <v>95</v>
      </c>
      <c r="C36" s="401"/>
      <c r="D36" s="401"/>
      <c r="E36" s="635"/>
      <c r="F36" s="499" t="s">
        <v>94</v>
      </c>
      <c r="G36" s="499"/>
      <c r="H36" s="499"/>
      <c r="I36" s="499"/>
      <c r="J36" s="499"/>
      <c r="K36" s="499"/>
      <c r="L36" s="499"/>
      <c r="M36" s="499"/>
      <c r="N36" s="499"/>
      <c r="O36" s="499"/>
      <c r="P36" s="500"/>
      <c r="Q36" s="498" t="s">
        <v>18</v>
      </c>
      <c r="R36" s="499"/>
      <c r="S36" s="499"/>
      <c r="T36" s="499"/>
      <c r="U36" s="499"/>
      <c r="V36" s="499"/>
      <c r="W36" s="499"/>
      <c r="X36" s="499"/>
      <c r="Y36" s="500"/>
      <c r="Z36" s="499" t="s">
        <v>19</v>
      </c>
      <c r="AA36" s="499"/>
      <c r="AB36" s="499"/>
      <c r="AC36" s="499"/>
      <c r="AD36" s="499"/>
      <c r="AE36" s="499"/>
      <c r="AF36" s="499"/>
      <c r="AG36" s="499"/>
      <c r="AH36" s="519"/>
      <c r="AI36" s="2"/>
    </row>
    <row r="37" spans="1:37" s="3" customFormat="1" ht="24.9" customHeight="1" x14ac:dyDescent="0.15">
      <c r="B37" s="482"/>
      <c r="C37" s="403"/>
      <c r="D37" s="403"/>
      <c r="E37" s="636"/>
      <c r="F37" s="637"/>
      <c r="G37" s="638"/>
      <c r="H37" s="638"/>
      <c r="I37" s="638"/>
      <c r="J37" s="638"/>
      <c r="K37" s="638"/>
      <c r="L37" s="638"/>
      <c r="M37" s="638"/>
      <c r="N37" s="638"/>
      <c r="O37" s="638"/>
      <c r="P37" s="639"/>
      <c r="Q37" s="637"/>
      <c r="R37" s="638"/>
      <c r="S37" s="638"/>
      <c r="T37" s="638"/>
      <c r="U37" s="638"/>
      <c r="V37" s="638"/>
      <c r="W37" s="638"/>
      <c r="X37" s="638"/>
      <c r="Y37" s="639"/>
      <c r="Z37" s="638"/>
      <c r="AA37" s="638"/>
      <c r="AB37" s="638"/>
      <c r="AC37" s="638"/>
      <c r="AD37" s="638"/>
      <c r="AE37" s="638"/>
      <c r="AF37" s="638"/>
      <c r="AG37" s="638"/>
      <c r="AH37" s="640"/>
      <c r="AI37" s="2"/>
      <c r="AJ37" s="524" t="str">
        <f>IF(F37="","！ ご担当者名と連絡先を入力してください。","")</f>
        <v>！ ご担当者名と連絡先を入力してください。</v>
      </c>
      <c r="AK37" s="524"/>
    </row>
    <row r="38" spans="1:37" ht="9.9" customHeight="1" x14ac:dyDescent="0.15"/>
    <row r="39" spans="1:37" ht="16.05" customHeight="1" x14ac:dyDescent="0.15">
      <c r="B39" s="14" t="s">
        <v>117</v>
      </c>
      <c r="C39" s="14"/>
      <c r="D39" s="14"/>
      <c r="E39" s="14"/>
      <c r="F39" s="14"/>
      <c r="G39" s="14"/>
      <c r="H39" s="14"/>
      <c r="I39" s="14"/>
      <c r="J39" s="14"/>
      <c r="K39" s="14"/>
    </row>
    <row r="40" spans="1:37" ht="16.05" customHeight="1" x14ac:dyDescent="0.15">
      <c r="B40" s="14" t="s">
        <v>310</v>
      </c>
      <c r="C40" s="14"/>
      <c r="D40" s="14"/>
      <c r="E40" s="14"/>
      <c r="F40" s="14"/>
      <c r="G40" s="14"/>
      <c r="H40" s="14"/>
      <c r="I40" s="14"/>
      <c r="J40" s="14"/>
      <c r="K40" s="14"/>
      <c r="AG40" s="15"/>
      <c r="AH40" s="15"/>
    </row>
    <row r="41" spans="1:37" s="6" customFormat="1" ht="9.9" customHeight="1" x14ac:dyDescent="0.15">
      <c r="B41" s="14"/>
      <c r="C41" s="14"/>
      <c r="D41" s="14"/>
      <c r="E41" s="14"/>
      <c r="F41" s="14"/>
      <c r="G41" s="14"/>
      <c r="H41" s="14"/>
      <c r="I41" s="14"/>
      <c r="J41" s="14"/>
      <c r="K41" s="14"/>
    </row>
    <row r="42" spans="1:37" s="3" customFormat="1" ht="7.95" customHeight="1" x14ac:dyDescent="0.15">
      <c r="A42" s="2"/>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2"/>
    </row>
    <row r="43" spans="1:37" s="3" customFormat="1" ht="7.95" customHeight="1" x14ac:dyDescent="0.15">
      <c r="A43" s="2"/>
      <c r="B43" s="39" t="s">
        <v>79</v>
      </c>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2"/>
    </row>
    <row r="44" spans="1:37" s="3" customFormat="1" ht="12" customHeight="1" x14ac:dyDescent="0.15">
      <c r="A44" s="2"/>
      <c r="B44" s="6"/>
      <c r="C44" s="6"/>
      <c r="D44" s="6"/>
      <c r="E44" s="6"/>
      <c r="F44" s="6"/>
      <c r="G44" s="6"/>
      <c r="H44" s="6"/>
      <c r="I44" s="6"/>
      <c r="J44" s="6"/>
      <c r="K44" s="6"/>
      <c r="L44" s="6"/>
      <c r="M44" s="6"/>
      <c r="N44" s="6"/>
      <c r="O44" s="487" t="s">
        <v>259</v>
      </c>
      <c r="P44" s="488"/>
      <c r="Q44" s="6"/>
      <c r="R44" s="487" t="s">
        <v>97</v>
      </c>
      <c r="S44" s="488"/>
      <c r="T44" s="487" t="s">
        <v>96</v>
      </c>
      <c r="U44" s="488"/>
      <c r="V44" s="487" t="s">
        <v>98</v>
      </c>
      <c r="W44" s="488"/>
      <c r="X44" s="487" t="s">
        <v>99</v>
      </c>
      <c r="Y44" s="488"/>
      <c r="Z44" s="487" t="s">
        <v>100</v>
      </c>
      <c r="AA44" s="488"/>
      <c r="AB44" s="6"/>
      <c r="AC44" s="411" t="s">
        <v>80</v>
      </c>
      <c r="AD44" s="412"/>
      <c r="AE44" s="412"/>
      <c r="AF44" s="412"/>
      <c r="AG44" s="412"/>
      <c r="AH44" s="413"/>
      <c r="AI44" s="2"/>
    </row>
    <row r="45" spans="1:37" s="3" customFormat="1" ht="20.100000000000001" customHeight="1" x14ac:dyDescent="0.15">
      <c r="A45" s="2"/>
      <c r="B45" s="6"/>
      <c r="C45" s="6"/>
      <c r="D45" s="6"/>
      <c r="E45" s="6"/>
      <c r="F45" s="6"/>
      <c r="G45" s="6"/>
      <c r="H45" s="6"/>
      <c r="I45" s="6"/>
      <c r="J45" s="6"/>
      <c r="K45" s="6"/>
      <c r="L45" s="6"/>
      <c r="M45" s="6"/>
      <c r="N45" s="6"/>
      <c r="O45" s="510" t="s">
        <v>258</v>
      </c>
      <c r="P45" s="511"/>
      <c r="Q45" s="6"/>
      <c r="R45" s="442"/>
      <c r="S45" s="444"/>
      <c r="T45" s="442"/>
      <c r="U45" s="444"/>
      <c r="V45" s="442"/>
      <c r="W45" s="444"/>
      <c r="X45" s="442"/>
      <c r="Y45" s="444"/>
      <c r="Z45" s="442"/>
      <c r="AA45" s="444"/>
      <c r="AB45" s="6"/>
      <c r="AC45" s="442"/>
      <c r="AD45" s="443"/>
      <c r="AE45" s="443"/>
      <c r="AF45" s="443"/>
      <c r="AG45" s="443"/>
      <c r="AH45" s="444"/>
      <c r="AI45" s="2"/>
    </row>
    <row r="46" spans="1:37" s="6" customFormat="1" ht="15" customHeight="1" x14ac:dyDescent="0.15">
      <c r="B46" s="30"/>
    </row>
    <row r="48" spans="1:37" ht="30.75" customHeight="1" x14ac:dyDescent="0.15">
      <c r="B48" s="509" t="str">
        <f>IF(F37&gt;0,"ご入力ありがとうございます。公印・本人印を押印して、共済会宛にご郵送ください","")</f>
        <v/>
      </c>
      <c r="C48" s="509"/>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509"/>
      <c r="AC48" s="509"/>
      <c r="AD48" s="509"/>
      <c r="AE48" s="509"/>
      <c r="AF48" s="509"/>
      <c r="AG48" s="509"/>
      <c r="AH48" s="509"/>
    </row>
  </sheetData>
  <mergeCells count="104">
    <mergeCell ref="O44:P44"/>
    <mergeCell ref="O45:P45"/>
    <mergeCell ref="R45:S45"/>
    <mergeCell ref="T45:U45"/>
    <mergeCell ref="V45:W45"/>
    <mergeCell ref="X45:Y45"/>
    <mergeCell ref="Z45:AA45"/>
    <mergeCell ref="AC45:AH45"/>
    <mergeCell ref="R44:S44"/>
    <mergeCell ref="T44:U44"/>
    <mergeCell ref="V44:W44"/>
    <mergeCell ref="X44:Y44"/>
    <mergeCell ref="Z44:AA44"/>
    <mergeCell ref="AC44:AH44"/>
    <mergeCell ref="B33:F34"/>
    <mergeCell ref="H33:AH33"/>
    <mergeCell ref="G34:AH34"/>
    <mergeCell ref="B36:E37"/>
    <mergeCell ref="F36:P36"/>
    <mergeCell ref="Q36:Y36"/>
    <mergeCell ref="Z36:AH36"/>
    <mergeCell ref="F37:P37"/>
    <mergeCell ref="Q37:Y37"/>
    <mergeCell ref="Z37:AH37"/>
    <mergeCell ref="B28:B31"/>
    <mergeCell ref="C29:F30"/>
    <mergeCell ref="G29:I30"/>
    <mergeCell ref="J29:L30"/>
    <mergeCell ref="M29:S30"/>
    <mergeCell ref="T29:AH29"/>
    <mergeCell ref="T30:AH30"/>
    <mergeCell ref="J31:L31"/>
    <mergeCell ref="T31:AH31"/>
    <mergeCell ref="C28:S28"/>
    <mergeCell ref="T28:AH28"/>
    <mergeCell ref="B24:B26"/>
    <mergeCell ref="C24:P24"/>
    <mergeCell ref="Q24:T24"/>
    <mergeCell ref="U24:Z24"/>
    <mergeCell ref="D25:P25"/>
    <mergeCell ref="Q25:T26"/>
    <mergeCell ref="U25:Z26"/>
    <mergeCell ref="M20:M21"/>
    <mergeCell ref="N20:R21"/>
    <mergeCell ref="S20:S21"/>
    <mergeCell ref="T20:U21"/>
    <mergeCell ref="V20:V21"/>
    <mergeCell ref="W20:X21"/>
    <mergeCell ref="D26:P26"/>
    <mergeCell ref="B20:F21"/>
    <mergeCell ref="G20:G21"/>
    <mergeCell ref="H20:I21"/>
    <mergeCell ref="J20:J21"/>
    <mergeCell ref="K20:L21"/>
    <mergeCell ref="S18:V18"/>
    <mergeCell ref="B16:D18"/>
    <mergeCell ref="F16:F18"/>
    <mergeCell ref="G16:G18"/>
    <mergeCell ref="H16:H18"/>
    <mergeCell ref="I16:I18"/>
    <mergeCell ref="Y20:Y21"/>
    <mergeCell ref="AA20:AH20"/>
    <mergeCell ref="AA21:AH21"/>
    <mergeCell ref="B2:AH2"/>
    <mergeCell ref="AJ2:AJ6"/>
    <mergeCell ref="AB4:AC4"/>
    <mergeCell ref="AC7:AH7"/>
    <mergeCell ref="AC8:AH8"/>
    <mergeCell ref="L12:AB12"/>
    <mergeCell ref="AC12:AH14"/>
    <mergeCell ref="L13:AB13"/>
    <mergeCell ref="B14:D14"/>
    <mergeCell ref="G14:K14"/>
    <mergeCell ref="L14:AB14"/>
    <mergeCell ref="B12:D13"/>
    <mergeCell ref="E12:E13"/>
    <mergeCell ref="F12:F13"/>
    <mergeCell ref="G12:G13"/>
    <mergeCell ref="H12:H13"/>
    <mergeCell ref="I12:K13"/>
    <mergeCell ref="AJ21:AK21"/>
    <mergeCell ref="AJ31:AK31"/>
    <mergeCell ref="AJ26:AK26"/>
    <mergeCell ref="B9:E10"/>
    <mergeCell ref="F9:O10"/>
    <mergeCell ref="P9:AA10"/>
    <mergeCell ref="AJ10:AK10"/>
    <mergeCell ref="B48:AH48"/>
    <mergeCell ref="AJ37:AK37"/>
    <mergeCell ref="E16:E18"/>
    <mergeCell ref="X18:Y18"/>
    <mergeCell ref="AA18:AB18"/>
    <mergeCell ref="B19:M19"/>
    <mergeCell ref="N19:Y19"/>
    <mergeCell ref="Z19:AH19"/>
    <mergeCell ref="J16:J18"/>
    <mergeCell ref="K16:K18"/>
    <mergeCell ref="L16:N18"/>
    <mergeCell ref="P16:AD16"/>
    <mergeCell ref="AE16:AH16"/>
    <mergeCell ref="O17:O18"/>
    <mergeCell ref="P17:AD17"/>
    <mergeCell ref="AE17:AH18"/>
    <mergeCell ref="P18:R18"/>
  </mergeCells>
  <phoneticPr fontId="3"/>
  <conditionalFormatting sqref="F37:AH37">
    <cfRule type="cellIs" dxfId="2" priority="1" operator="equal">
      <formula>0</formula>
    </cfRule>
  </conditionalFormatting>
  <dataValidations count="3">
    <dataValidation allowBlank="1" showInputMessage="1" showErrorMessage="1" promptTitle="金融機関名" prompt="金融機関名" sqref="C28:S28" xr:uid="{4908428C-73D5-4DCC-8E3E-C1652B545CC9}"/>
    <dataValidation allowBlank="1" showInputMessage="1" showErrorMessage="1" promptTitle="支店名" prompt="支店名" sqref="T28:AH28" xr:uid="{03C069AE-66F9-4141-BA88-5A1DC2C46D41}"/>
    <dataValidation type="whole" allowBlank="1" showInputMessage="1" showErrorMessage="1" sqref="AJ2:AJ6" xr:uid="{4149A86A-FD47-4E73-A943-9EEB44DF7AB7}">
      <formula1>1</formula1>
      <formula2>20</formula2>
    </dataValidation>
  </dataValidations>
  <printOptions horizontalCentered="1"/>
  <pageMargins left="0.59055118110236227" right="0.59055118110236227" top="0.78740157480314965" bottom="0" header="0.31496062992125984" footer="0.31496062992125984"/>
  <pageSetup paperSize="9" scale="99" orientation="portrait" r:id="rId1"/>
  <drawing r:id="rId2"/>
  <legacyDrawing r:id="rId3"/>
  <controls>
    <mc:AlternateContent xmlns:mc="http://schemas.openxmlformats.org/markup-compatibility/2006">
      <mc:Choice Requires="x14">
        <control shapeId="192513" r:id="rId4" name="CheckBox1">
          <controlPr defaultSize="0" autoLine="0" r:id="rId5">
            <anchor moveWithCells="1">
              <from>
                <xdr:col>32</xdr:col>
                <xdr:colOff>38100</xdr:colOff>
                <xdr:row>39</xdr:row>
                <xdr:rowOff>38100</xdr:rowOff>
              </from>
              <to>
                <xdr:col>33</xdr:col>
                <xdr:colOff>0</xdr:colOff>
                <xdr:row>39</xdr:row>
                <xdr:rowOff>182880</xdr:rowOff>
              </to>
            </anchor>
          </controlPr>
        </control>
      </mc:Choice>
      <mc:Fallback>
        <control shapeId="192513" r:id="rId4" name="CheckBox1"/>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02E5-27FB-4B6F-B642-B456FC47E014}">
  <sheetPr codeName="Sheet24">
    <tabColor theme="7" tint="0.79998168889431442"/>
    <pageSetUpPr fitToPage="1"/>
  </sheetPr>
  <dimension ref="A1:AS48"/>
  <sheetViews>
    <sheetView zoomScaleNormal="100" zoomScaleSheetLayoutView="100" workbookViewId="0">
      <selection activeCell="AJ2" sqref="AJ2:AJ6"/>
    </sheetView>
  </sheetViews>
  <sheetFormatPr defaultColWidth="9" defaultRowHeight="12.6" x14ac:dyDescent="0.15"/>
  <cols>
    <col min="1" max="1" width="9" style="2"/>
    <col min="2" max="35" width="2.6640625" style="2" customWidth="1"/>
    <col min="36" max="37" width="15.6640625" style="2" customWidth="1"/>
    <col min="38" max="45" width="0" style="2" hidden="1" customWidth="1"/>
    <col min="46" max="16384" width="9" style="2"/>
  </cols>
  <sheetData>
    <row r="1" spans="1:45" ht="12" customHeight="1" thickTop="1" x14ac:dyDescent="0.15">
      <c r="B1" s="4" t="s">
        <v>28</v>
      </c>
      <c r="AB1" s="5"/>
      <c r="AC1" s="5"/>
      <c r="AD1" s="5"/>
      <c r="AE1" s="5"/>
      <c r="AF1" s="5"/>
      <c r="AG1" s="5"/>
      <c r="AH1" s="5"/>
      <c r="AJ1" s="105" t="s">
        <v>142</v>
      </c>
    </row>
    <row r="2" spans="1:45" ht="19.95" customHeight="1" x14ac:dyDescent="0.15">
      <c r="B2" s="445" t="s">
        <v>35</v>
      </c>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J2" s="281">
        <f>'A-様式第1号-年金・一時金請求書'!AJ2</f>
        <v>1</v>
      </c>
    </row>
    <row r="3" spans="1:45" ht="7.95" customHeight="1" x14ac:dyDescent="0.15">
      <c r="AB3" s="16"/>
      <c r="AC3" s="16"/>
      <c r="AD3" s="16"/>
      <c r="AE3" s="16"/>
      <c r="AF3" s="16"/>
      <c r="AG3" s="16"/>
      <c r="AH3" s="16"/>
      <c r="AJ3" s="282"/>
    </row>
    <row r="4" spans="1:45" ht="15" customHeight="1" x14ac:dyDescent="0.15">
      <c r="B4" s="36"/>
      <c r="C4" s="36"/>
      <c r="D4" s="36"/>
      <c r="E4" s="36"/>
      <c r="F4" s="36"/>
      <c r="G4" s="36"/>
      <c r="H4" s="36"/>
      <c r="I4" s="36"/>
      <c r="AA4" s="62" t="s">
        <v>125</v>
      </c>
      <c r="AB4" s="512">
        <f ca="1">TODAY()</f>
        <v>44753</v>
      </c>
      <c r="AC4" s="512"/>
      <c r="AD4" s="60" t="s">
        <v>8</v>
      </c>
      <c r="AE4" s="109">
        <f ca="1">TODAY()</f>
        <v>44753</v>
      </c>
      <c r="AF4" s="60" t="s">
        <v>33</v>
      </c>
      <c r="AG4" s="110">
        <f ca="1">TODAY()</f>
        <v>44753</v>
      </c>
      <c r="AH4" s="58" t="s">
        <v>10</v>
      </c>
      <c r="AJ4" s="282"/>
    </row>
    <row r="5" spans="1:45" ht="7.95" customHeight="1" x14ac:dyDescent="0.15">
      <c r="AB5" s="16"/>
      <c r="AC5" s="16"/>
      <c r="AD5" s="16"/>
      <c r="AE5" s="16"/>
      <c r="AF5" s="16"/>
      <c r="AG5" s="16"/>
      <c r="AH5" s="16"/>
      <c r="AJ5" s="282"/>
    </row>
    <row r="6" spans="1:45" ht="20.100000000000001" customHeight="1" thickBot="1" x14ac:dyDescent="0.2">
      <c r="B6" s="3" t="s">
        <v>0</v>
      </c>
      <c r="AB6" s="16"/>
      <c r="AC6" s="16"/>
      <c r="AD6" s="16"/>
      <c r="AE6" s="16"/>
      <c r="AF6" s="16"/>
      <c r="AG6" s="16"/>
      <c r="AH6" s="16"/>
      <c r="AJ6" s="283"/>
    </row>
    <row r="7" spans="1:45" ht="15" customHeight="1" thickTop="1" x14ac:dyDescent="0.15">
      <c r="B7" s="3" t="s">
        <v>87</v>
      </c>
      <c r="AB7" s="5"/>
      <c r="AC7" s="547" t="s">
        <v>90</v>
      </c>
      <c r="AD7" s="548"/>
      <c r="AE7" s="548"/>
      <c r="AF7" s="548"/>
      <c r="AG7" s="548"/>
      <c r="AH7" s="549"/>
    </row>
    <row r="8" spans="1:45" ht="20.100000000000001" customHeight="1" x14ac:dyDescent="0.15">
      <c r="B8" s="4"/>
      <c r="AB8" s="21"/>
      <c r="AC8" s="550"/>
      <c r="AD8" s="551"/>
      <c r="AE8" s="551"/>
      <c r="AF8" s="551"/>
      <c r="AG8" s="551"/>
      <c r="AH8" s="552"/>
      <c r="AJ8" s="13" t="s">
        <v>287</v>
      </c>
    </row>
    <row r="9" spans="1:45" ht="18" customHeight="1" x14ac:dyDescent="0.15">
      <c r="B9" s="446" t="s">
        <v>57</v>
      </c>
      <c r="C9" s="447"/>
      <c r="D9" s="447"/>
      <c r="E9" s="448"/>
      <c r="F9" s="525">
        <f>HLOOKUP(AJ2,'退職-入力フォーム'!$E$3:$X$26,12,0)</f>
        <v>0</v>
      </c>
      <c r="G9" s="526"/>
      <c r="H9" s="526"/>
      <c r="I9" s="526"/>
      <c r="J9" s="526"/>
      <c r="K9" s="526"/>
      <c r="L9" s="526"/>
      <c r="M9" s="526"/>
      <c r="N9" s="526"/>
      <c r="O9" s="527"/>
      <c r="P9" s="528" t="s">
        <v>60</v>
      </c>
      <c r="Q9" s="529"/>
      <c r="R9" s="529"/>
      <c r="S9" s="529"/>
      <c r="T9" s="529"/>
      <c r="U9" s="529"/>
      <c r="V9" s="529"/>
      <c r="W9" s="529"/>
      <c r="X9" s="529"/>
      <c r="Y9" s="529"/>
      <c r="Z9" s="529"/>
      <c r="AA9" s="529"/>
      <c r="AB9" s="10"/>
      <c r="AJ9" s="111">
        <f>DATEDIF(HLOOKUP(AJ2,'退職-入力フォーム'!$E$3:$X$28,6,0),HLOOKUP(AJ2,'退職-入力フォーム'!$E$3:$X$28,8,0),"Y")</f>
        <v>0</v>
      </c>
    </row>
    <row r="10" spans="1:45" ht="18" customHeight="1" x14ac:dyDescent="0.15">
      <c r="B10" s="452"/>
      <c r="C10" s="453"/>
      <c r="D10" s="453"/>
      <c r="E10" s="454"/>
      <c r="F10" s="492"/>
      <c r="G10" s="493"/>
      <c r="H10" s="493"/>
      <c r="I10" s="493"/>
      <c r="J10" s="493"/>
      <c r="K10" s="493"/>
      <c r="L10" s="493"/>
      <c r="M10" s="493"/>
      <c r="N10" s="493"/>
      <c r="O10" s="494"/>
      <c r="P10" s="528"/>
      <c r="Q10" s="529"/>
      <c r="R10" s="529"/>
      <c r="S10" s="529"/>
      <c r="T10" s="529"/>
      <c r="U10" s="529"/>
      <c r="V10" s="529"/>
      <c r="W10" s="529"/>
      <c r="X10" s="529"/>
      <c r="Y10" s="529"/>
      <c r="Z10" s="529"/>
      <c r="AA10" s="529"/>
      <c r="AB10" s="7"/>
      <c r="AC10" s="7"/>
      <c r="AI10" s="8"/>
      <c r="AJ10" s="644" t="str">
        <f>IF(AND(F9="退職年金",AJ9&lt;54),"？ 年金の受給条件を満たしていますか","")</f>
        <v/>
      </c>
      <c r="AK10" s="644"/>
    </row>
    <row r="11" spans="1:45" ht="15" customHeight="1" thickBot="1" x14ac:dyDescent="0.2">
      <c r="B11" s="52"/>
      <c r="C11" s="52"/>
      <c r="D11" s="52"/>
      <c r="E11" s="52"/>
      <c r="F11" s="52"/>
      <c r="G11" s="52"/>
      <c r="H11" s="46"/>
      <c r="I11" s="46"/>
      <c r="J11" s="46"/>
      <c r="K11" s="46"/>
      <c r="L11" s="46"/>
      <c r="M11" s="46"/>
      <c r="N11" s="46"/>
      <c r="O11" s="46"/>
      <c r="P11" s="20"/>
      <c r="Q11" s="20"/>
      <c r="R11" s="20"/>
      <c r="S11" s="20"/>
      <c r="T11" s="20"/>
      <c r="U11" s="20"/>
      <c r="V11" s="20"/>
      <c r="W11" s="20"/>
      <c r="X11" s="20"/>
      <c r="Y11" s="20"/>
      <c r="Z11" s="7"/>
      <c r="AA11" s="7"/>
      <c r="AB11" s="7"/>
      <c r="AC11" s="7"/>
      <c r="AI11" s="8"/>
    </row>
    <row r="12" spans="1:45" s="3" customFormat="1" ht="22.5" customHeight="1" thickTop="1" x14ac:dyDescent="0.15">
      <c r="A12" s="2"/>
      <c r="B12" s="481" t="s">
        <v>1</v>
      </c>
      <c r="C12" s="401"/>
      <c r="D12" s="402"/>
      <c r="E12" s="399" t="str">
        <f>MID(基礎情報!D4,1,1)</f>
        <v/>
      </c>
      <c r="F12" s="479" t="str">
        <f>MID(基礎情報!D4,2,1)</f>
        <v/>
      </c>
      <c r="G12" s="479" t="str">
        <f>MID(基礎情報!D4,3,1)</f>
        <v/>
      </c>
      <c r="H12" s="477" t="str">
        <f>MID(基礎情報!D4,4,1)</f>
        <v/>
      </c>
      <c r="I12" s="401" t="s">
        <v>5</v>
      </c>
      <c r="J12" s="401"/>
      <c r="K12" s="402"/>
      <c r="L12" s="405" t="str">
        <f>IF(基礎情報!D5=0,"【エラー！】基礎情報を登録してください",基礎情報!D5)</f>
        <v>【エラー！】基礎情報を登録してください</v>
      </c>
      <c r="M12" s="406"/>
      <c r="N12" s="406"/>
      <c r="O12" s="406"/>
      <c r="P12" s="406"/>
      <c r="Q12" s="406"/>
      <c r="R12" s="406"/>
      <c r="S12" s="406"/>
      <c r="T12" s="406"/>
      <c r="U12" s="406"/>
      <c r="V12" s="406"/>
      <c r="W12" s="406"/>
      <c r="X12" s="406"/>
      <c r="Y12" s="406"/>
      <c r="Z12" s="406"/>
      <c r="AA12" s="406"/>
      <c r="AB12" s="407"/>
      <c r="AC12" s="553" t="s">
        <v>52</v>
      </c>
      <c r="AD12" s="554"/>
      <c r="AE12" s="554"/>
      <c r="AF12" s="554"/>
      <c r="AG12" s="554"/>
      <c r="AH12" s="555"/>
      <c r="AI12" s="2"/>
    </row>
    <row r="13" spans="1:45" s="3" customFormat="1" ht="22.5" customHeight="1" x14ac:dyDescent="0.15">
      <c r="A13" s="2"/>
      <c r="B13" s="482"/>
      <c r="C13" s="403"/>
      <c r="D13" s="404"/>
      <c r="E13" s="400"/>
      <c r="F13" s="480"/>
      <c r="G13" s="480"/>
      <c r="H13" s="478"/>
      <c r="I13" s="403"/>
      <c r="J13" s="403"/>
      <c r="K13" s="404"/>
      <c r="L13" s="408" t="str">
        <f>基礎情報!D6&amp;"　　"&amp;基礎情報!D7</f>
        <v>　　</v>
      </c>
      <c r="M13" s="409"/>
      <c r="N13" s="409"/>
      <c r="O13" s="409"/>
      <c r="P13" s="409"/>
      <c r="Q13" s="409"/>
      <c r="R13" s="409"/>
      <c r="S13" s="409"/>
      <c r="T13" s="409"/>
      <c r="U13" s="409"/>
      <c r="V13" s="409"/>
      <c r="W13" s="409"/>
      <c r="X13" s="409"/>
      <c r="Y13" s="409"/>
      <c r="Z13" s="409"/>
      <c r="AA13" s="409"/>
      <c r="AB13" s="410"/>
      <c r="AC13" s="556"/>
      <c r="AD13" s="459"/>
      <c r="AE13" s="459"/>
      <c r="AF13" s="459"/>
      <c r="AG13" s="459"/>
      <c r="AH13" s="557"/>
      <c r="AI13" s="2"/>
      <c r="AM13" s="3">
        <v>10</v>
      </c>
      <c r="AN13" s="3">
        <v>1</v>
      </c>
    </row>
    <row r="14" spans="1:45" s="3" customFormat="1" ht="45" customHeight="1" thickBot="1" x14ac:dyDescent="0.2">
      <c r="A14" s="2"/>
      <c r="B14" s="513" t="s">
        <v>2</v>
      </c>
      <c r="C14" s="514"/>
      <c r="D14" s="515"/>
      <c r="E14" s="80">
        <f>IF(AM14=0,0,RIGHT(AM14,1))</f>
        <v>0</v>
      </c>
      <c r="F14" s="81">
        <f>IF(AN14=0,0,RIGHT(AN14,1))</f>
        <v>0</v>
      </c>
      <c r="G14" s="513" t="s">
        <v>34</v>
      </c>
      <c r="H14" s="514"/>
      <c r="I14" s="514"/>
      <c r="J14" s="514"/>
      <c r="K14" s="515"/>
      <c r="L14" s="516" t="str">
        <f>IF(IFERROR(VLOOKUP($AL$14,基礎情報!$G$5:$H$103,2,0),"")=0,"【エラー！】基礎情報を登録してください",IFERROR(VLOOKUP($AL$14,基礎情報!$G$5:$H$103,2,0),""))</f>
        <v/>
      </c>
      <c r="M14" s="517"/>
      <c r="N14" s="517"/>
      <c r="O14" s="517"/>
      <c r="P14" s="517"/>
      <c r="Q14" s="517"/>
      <c r="R14" s="517"/>
      <c r="S14" s="517"/>
      <c r="T14" s="517"/>
      <c r="U14" s="517"/>
      <c r="V14" s="517"/>
      <c r="W14" s="517"/>
      <c r="X14" s="517"/>
      <c r="Y14" s="517"/>
      <c r="Z14" s="517"/>
      <c r="AA14" s="517"/>
      <c r="AB14" s="518"/>
      <c r="AC14" s="558"/>
      <c r="AD14" s="559"/>
      <c r="AE14" s="559"/>
      <c r="AF14" s="559"/>
      <c r="AG14" s="559"/>
      <c r="AH14" s="560"/>
      <c r="AI14" s="2"/>
      <c r="AL14" s="3">
        <f>HLOOKUP($AJ$2,'退職-入力フォーム'!$E$3:$X$15,2,0)</f>
        <v>0</v>
      </c>
      <c r="AM14" s="3">
        <f>INT($AL$14/AM13)</f>
        <v>0</v>
      </c>
      <c r="AN14" s="3">
        <f>INT($AL$14/AN13)</f>
        <v>0</v>
      </c>
    </row>
    <row r="15" spans="1:45" ht="10.050000000000001" customHeight="1" thickTop="1" thickBot="1" x14ac:dyDescent="0.2">
      <c r="B15" s="1"/>
      <c r="C15" s="1"/>
      <c r="D15" s="1"/>
      <c r="E15" s="1"/>
      <c r="F15" s="1"/>
      <c r="G15" s="1"/>
      <c r="H15" s="63"/>
      <c r="I15" s="63"/>
      <c r="J15" s="61"/>
      <c r="K15" s="60"/>
      <c r="L15" s="60"/>
      <c r="M15" s="60"/>
      <c r="N15" s="60"/>
      <c r="O15" s="60"/>
      <c r="P15" s="60"/>
      <c r="Q15" s="60"/>
      <c r="R15" s="60"/>
      <c r="S15" s="60"/>
      <c r="T15" s="60"/>
      <c r="U15" s="60"/>
      <c r="V15" s="60"/>
      <c r="W15" s="60"/>
      <c r="X15" s="60"/>
      <c r="Y15" s="60"/>
      <c r="Z15" s="60"/>
      <c r="AA15" s="60"/>
      <c r="AB15" s="37"/>
      <c r="AC15" s="37"/>
      <c r="AD15" s="37"/>
      <c r="AE15" s="37"/>
      <c r="AF15" s="37"/>
      <c r="AG15" s="8"/>
      <c r="AH15" s="8"/>
    </row>
    <row r="16" spans="1:45" s="3" customFormat="1" ht="12.75" customHeight="1" thickTop="1" x14ac:dyDescent="0.15">
      <c r="A16" s="2"/>
      <c r="B16" s="424" t="s">
        <v>16</v>
      </c>
      <c r="C16" s="425"/>
      <c r="D16" s="426"/>
      <c r="E16" s="433">
        <f>IF(AM17=0,0,RIGHT(AM17,1))</f>
        <v>0</v>
      </c>
      <c r="F16" s="436">
        <f t="shared" ref="F16:K16" si="0">IF(AN17=0,0,RIGHT(AN17,1))</f>
        <v>0</v>
      </c>
      <c r="G16" s="436">
        <f t="shared" si="0"/>
        <v>0</v>
      </c>
      <c r="H16" s="436">
        <f t="shared" si="0"/>
        <v>0</v>
      </c>
      <c r="I16" s="436">
        <f t="shared" si="0"/>
        <v>0</v>
      </c>
      <c r="J16" s="436">
        <f t="shared" si="0"/>
        <v>0</v>
      </c>
      <c r="K16" s="439">
        <f t="shared" si="0"/>
        <v>0</v>
      </c>
      <c r="L16" s="424" t="s">
        <v>92</v>
      </c>
      <c r="M16" s="425"/>
      <c r="N16" s="426"/>
      <c r="O16" s="47" t="s">
        <v>12</v>
      </c>
      <c r="P16" s="422">
        <f>HLOOKUP(AJ2,'退職-入力フォーム'!$E$3:$X$13,4,0)</f>
        <v>0</v>
      </c>
      <c r="Q16" s="422"/>
      <c r="R16" s="422"/>
      <c r="S16" s="422"/>
      <c r="T16" s="422"/>
      <c r="U16" s="422"/>
      <c r="V16" s="422"/>
      <c r="W16" s="422"/>
      <c r="X16" s="422"/>
      <c r="Y16" s="422"/>
      <c r="Z16" s="422"/>
      <c r="AA16" s="422"/>
      <c r="AB16" s="422"/>
      <c r="AC16" s="422"/>
      <c r="AD16" s="535"/>
      <c r="AE16" s="536" t="s">
        <v>76</v>
      </c>
      <c r="AF16" s="537"/>
      <c r="AG16" s="537"/>
      <c r="AH16" s="538"/>
      <c r="AM16" s="3">
        <v>1000000</v>
      </c>
      <c r="AN16" s="3">
        <v>100000</v>
      </c>
      <c r="AO16" s="3">
        <v>10000</v>
      </c>
      <c r="AP16" s="3">
        <v>1000</v>
      </c>
      <c r="AQ16" s="3">
        <v>100</v>
      </c>
      <c r="AR16" s="3">
        <v>10</v>
      </c>
      <c r="AS16" s="3">
        <v>1</v>
      </c>
    </row>
    <row r="17" spans="1:45" s="3" customFormat="1" ht="39.9" customHeight="1" x14ac:dyDescent="0.15">
      <c r="A17" s="2"/>
      <c r="B17" s="427"/>
      <c r="C17" s="428"/>
      <c r="D17" s="429"/>
      <c r="E17" s="434"/>
      <c r="F17" s="437"/>
      <c r="G17" s="437"/>
      <c r="H17" s="437"/>
      <c r="I17" s="437"/>
      <c r="J17" s="437"/>
      <c r="K17" s="440"/>
      <c r="L17" s="427"/>
      <c r="M17" s="428"/>
      <c r="N17" s="429"/>
      <c r="O17" s="485" t="s">
        <v>13</v>
      </c>
      <c r="P17" s="539">
        <f>HLOOKUP(AJ2,'退職-入力フォーム'!$E$3:$X$13,5,0)</f>
        <v>0</v>
      </c>
      <c r="Q17" s="539"/>
      <c r="R17" s="539"/>
      <c r="S17" s="539"/>
      <c r="T17" s="539"/>
      <c r="U17" s="539"/>
      <c r="V17" s="539"/>
      <c r="W17" s="539"/>
      <c r="X17" s="539"/>
      <c r="Y17" s="539"/>
      <c r="Z17" s="539"/>
      <c r="AA17" s="539"/>
      <c r="AB17" s="539"/>
      <c r="AC17" s="539"/>
      <c r="AD17" s="540"/>
      <c r="AE17" s="541" t="s">
        <v>39</v>
      </c>
      <c r="AF17" s="542"/>
      <c r="AG17" s="542"/>
      <c r="AH17" s="543"/>
      <c r="AL17" s="3">
        <f>HLOOKUP($AJ$2,'退職-入力フォーム'!$E$3:$X$12,3,0)</f>
        <v>0</v>
      </c>
      <c r="AM17" s="3">
        <f>INT($AL$17/AM16)</f>
        <v>0</v>
      </c>
      <c r="AN17" s="3">
        <f t="shared" ref="AN17:AS17" si="1">INT($AL$17/AN16)</f>
        <v>0</v>
      </c>
      <c r="AO17" s="3">
        <f t="shared" si="1"/>
        <v>0</v>
      </c>
      <c r="AP17" s="3">
        <f t="shared" si="1"/>
        <v>0</v>
      </c>
      <c r="AQ17" s="3">
        <f t="shared" si="1"/>
        <v>0</v>
      </c>
      <c r="AR17" s="3">
        <f t="shared" si="1"/>
        <v>0</v>
      </c>
      <c r="AS17" s="3">
        <f t="shared" si="1"/>
        <v>0</v>
      </c>
    </row>
    <row r="18" spans="1:45" s="3" customFormat="1" ht="12.9" customHeight="1" thickBot="1" x14ac:dyDescent="0.2">
      <c r="A18" s="2"/>
      <c r="B18" s="561"/>
      <c r="C18" s="403"/>
      <c r="D18" s="562"/>
      <c r="E18" s="435"/>
      <c r="F18" s="438"/>
      <c r="G18" s="438"/>
      <c r="H18" s="438"/>
      <c r="I18" s="438"/>
      <c r="J18" s="438"/>
      <c r="K18" s="441"/>
      <c r="L18" s="427"/>
      <c r="M18" s="428"/>
      <c r="N18" s="429"/>
      <c r="O18" s="430"/>
      <c r="P18" s="416" t="s">
        <v>65</v>
      </c>
      <c r="Q18" s="416"/>
      <c r="R18" s="416"/>
      <c r="S18" s="486">
        <f>HLOOKUP(AJ2,'退職-入力フォーム'!$E$3:$X$13,6,0)</f>
        <v>0</v>
      </c>
      <c r="T18" s="486"/>
      <c r="U18" s="486"/>
      <c r="V18" s="486"/>
      <c r="W18" s="44" t="s">
        <v>8</v>
      </c>
      <c r="X18" s="470">
        <f>HLOOKUP(AJ2,'退職-入力フォーム'!$E$3:$X$13,6,0)</f>
        <v>0</v>
      </c>
      <c r="Y18" s="470"/>
      <c r="Z18" s="44" t="s">
        <v>33</v>
      </c>
      <c r="AA18" s="530">
        <f>HLOOKUP(AJ2,'退職-入力フォーム'!$E$3:$X$13,6,0)</f>
        <v>0</v>
      </c>
      <c r="AB18" s="530"/>
      <c r="AC18" s="44" t="s">
        <v>10</v>
      </c>
      <c r="AD18" s="35" t="s">
        <v>67</v>
      </c>
      <c r="AE18" s="544"/>
      <c r="AF18" s="545"/>
      <c r="AG18" s="545"/>
      <c r="AH18" s="546"/>
    </row>
    <row r="19" spans="1:45" ht="15" customHeight="1" thickTop="1" x14ac:dyDescent="0.15">
      <c r="B19" s="495" t="s">
        <v>68</v>
      </c>
      <c r="C19" s="496"/>
      <c r="D19" s="496"/>
      <c r="E19" s="496"/>
      <c r="F19" s="496"/>
      <c r="G19" s="496"/>
      <c r="H19" s="496"/>
      <c r="I19" s="496"/>
      <c r="J19" s="496"/>
      <c r="K19" s="496"/>
      <c r="L19" s="496"/>
      <c r="M19" s="497"/>
      <c r="N19" s="531" t="s">
        <v>93</v>
      </c>
      <c r="O19" s="532"/>
      <c r="P19" s="532"/>
      <c r="Q19" s="532"/>
      <c r="R19" s="532"/>
      <c r="S19" s="532"/>
      <c r="T19" s="532"/>
      <c r="U19" s="532"/>
      <c r="V19" s="532"/>
      <c r="W19" s="532"/>
      <c r="X19" s="532"/>
      <c r="Y19" s="533"/>
      <c r="Z19" s="534" t="s">
        <v>78</v>
      </c>
      <c r="AA19" s="534"/>
      <c r="AB19" s="534"/>
      <c r="AC19" s="534"/>
      <c r="AD19" s="534"/>
      <c r="AE19" s="403"/>
      <c r="AF19" s="403"/>
      <c r="AG19" s="403"/>
      <c r="AH19" s="404"/>
      <c r="AI19" s="3"/>
    </row>
    <row r="20" spans="1:45" ht="15" customHeight="1" x14ac:dyDescent="0.15">
      <c r="B20" s="599">
        <f>HLOOKUP(AJ2,'退職-入力フォーム'!$E$3:$X$28,13,0)</f>
        <v>0</v>
      </c>
      <c r="C20" s="600"/>
      <c r="D20" s="600"/>
      <c r="E20" s="600"/>
      <c r="F20" s="600"/>
      <c r="G20" s="473" t="s">
        <v>8</v>
      </c>
      <c r="H20" s="603">
        <f>HLOOKUP(AJ2,'退職-入力フォーム'!$E$3:$X$28,13,0)</f>
        <v>0</v>
      </c>
      <c r="I20" s="603"/>
      <c r="J20" s="473" t="s">
        <v>9</v>
      </c>
      <c r="K20" s="605">
        <f>HLOOKUP(AJ2,'退職-入力フォーム'!$E$3:$X$28,13,0)</f>
        <v>0</v>
      </c>
      <c r="L20" s="605"/>
      <c r="M20" s="507" t="s">
        <v>10</v>
      </c>
      <c r="N20" s="588">
        <f>HLOOKUP(AJ2,'退職-入力フォーム'!$E$3:$X$13,8,0)</f>
        <v>0</v>
      </c>
      <c r="O20" s="589"/>
      <c r="P20" s="589"/>
      <c r="Q20" s="589"/>
      <c r="R20" s="589"/>
      <c r="S20" s="473" t="s">
        <v>8</v>
      </c>
      <c r="T20" s="592">
        <f>HLOOKUP(AJ2,'退職-入力フォーム'!$E$3:$X$13,8,0)</f>
        <v>0</v>
      </c>
      <c r="U20" s="592"/>
      <c r="V20" s="473" t="s">
        <v>9</v>
      </c>
      <c r="W20" s="594">
        <f>HLOOKUP(AJ2,'退職-入力フォーム'!$E$3:$X$13,8,0)</f>
        <v>0</v>
      </c>
      <c r="X20" s="594"/>
      <c r="Y20" s="507" t="s">
        <v>10</v>
      </c>
      <c r="Z20" s="55" t="s">
        <v>12</v>
      </c>
      <c r="AA20" s="563" t="str">
        <f>IF(HLOOKUP(AJ2,'退職-入力フォーム'!$E$3:$X$13,9,0)="","",HLOOKUP(AJ2,'退職-入力フォーム'!$E$3:$X$13,9,0))</f>
        <v/>
      </c>
      <c r="AB20" s="563"/>
      <c r="AC20" s="563"/>
      <c r="AD20" s="563"/>
      <c r="AE20" s="563"/>
      <c r="AF20" s="563"/>
      <c r="AG20" s="563"/>
      <c r="AH20" s="564"/>
      <c r="AI20" s="3"/>
    </row>
    <row r="21" spans="1:45" ht="33" customHeight="1" x14ac:dyDescent="0.15">
      <c r="B21" s="601"/>
      <c r="C21" s="602"/>
      <c r="D21" s="602"/>
      <c r="E21" s="602"/>
      <c r="F21" s="602"/>
      <c r="G21" s="474"/>
      <c r="H21" s="604"/>
      <c r="I21" s="604"/>
      <c r="J21" s="474"/>
      <c r="K21" s="606"/>
      <c r="L21" s="606"/>
      <c r="M21" s="508"/>
      <c r="N21" s="590"/>
      <c r="O21" s="591"/>
      <c r="P21" s="591"/>
      <c r="Q21" s="591"/>
      <c r="R21" s="591"/>
      <c r="S21" s="474"/>
      <c r="T21" s="593"/>
      <c r="U21" s="593"/>
      <c r="V21" s="474"/>
      <c r="W21" s="595"/>
      <c r="X21" s="595"/>
      <c r="Y21" s="508"/>
      <c r="Z21" s="59" t="s">
        <v>13</v>
      </c>
      <c r="AA21" s="565" t="str">
        <f>IF(HLOOKUP(AJ2,'退職-入力フォーム'!$E$3:$X$13,10,0)="","",HLOOKUP(AJ2,'退職-入力フォーム'!$E$3:$X$13,10,0))</f>
        <v/>
      </c>
      <c r="AB21" s="565"/>
      <c r="AC21" s="565"/>
      <c r="AD21" s="565"/>
      <c r="AE21" s="565"/>
      <c r="AF21" s="565"/>
      <c r="AG21" s="565"/>
      <c r="AH21" s="566"/>
      <c r="AI21" s="3"/>
      <c r="AJ21" s="524" t="str">
        <f>IF(N20&lt;B20,"！ 就職日と退職日は間違っていませんか","")</f>
        <v/>
      </c>
      <c r="AK21" s="524"/>
    </row>
    <row r="22" spans="1:45" ht="10.050000000000001" customHeight="1" x14ac:dyDescent="0.15"/>
    <row r="23" spans="1:45" ht="15" customHeight="1" thickBot="1" x14ac:dyDescent="0.2">
      <c r="B23" s="1" t="s">
        <v>70</v>
      </c>
    </row>
    <row r="24" spans="1:45" ht="15" customHeight="1" thickTop="1" x14ac:dyDescent="0.15">
      <c r="B24" s="567" t="s">
        <v>69</v>
      </c>
      <c r="C24" s="570" t="s">
        <v>71</v>
      </c>
      <c r="D24" s="570"/>
      <c r="E24" s="570"/>
      <c r="F24" s="570"/>
      <c r="G24" s="570"/>
      <c r="H24" s="570"/>
      <c r="I24" s="570"/>
      <c r="J24" s="570"/>
      <c r="K24" s="570"/>
      <c r="L24" s="570"/>
      <c r="M24" s="570"/>
      <c r="N24" s="570"/>
      <c r="O24" s="570"/>
      <c r="P24" s="495"/>
      <c r="Q24" s="571" t="s">
        <v>77</v>
      </c>
      <c r="R24" s="572"/>
      <c r="S24" s="572"/>
      <c r="T24" s="573"/>
      <c r="U24" s="574" t="s">
        <v>29</v>
      </c>
      <c r="V24" s="496"/>
      <c r="W24" s="496"/>
      <c r="X24" s="496"/>
      <c r="Y24" s="496"/>
      <c r="Z24" s="497"/>
      <c r="AB24" s="18"/>
      <c r="AC24" s="18"/>
      <c r="AD24" s="18"/>
      <c r="AE24" s="18"/>
      <c r="AF24" s="18"/>
      <c r="AG24" s="18"/>
      <c r="AH24" s="18"/>
      <c r="AI24" s="18"/>
    </row>
    <row r="25" spans="1:45" ht="12" customHeight="1" x14ac:dyDescent="0.15">
      <c r="B25" s="568"/>
      <c r="C25" s="43" t="s">
        <v>12</v>
      </c>
      <c r="D25" s="575" t="str">
        <f>IF(HLOOKUP($AJ$2,'退職-入力フォーム'!$E$3:$X$28,14,0)=0,"",HLOOKUP($AJ$2,'退職-入力フォーム'!$E$3:$X$28,14,0))</f>
        <v/>
      </c>
      <c r="E25" s="575"/>
      <c r="F25" s="575"/>
      <c r="G25" s="575"/>
      <c r="H25" s="575"/>
      <c r="I25" s="575"/>
      <c r="J25" s="575"/>
      <c r="K25" s="575"/>
      <c r="L25" s="575"/>
      <c r="M25" s="575"/>
      <c r="N25" s="575"/>
      <c r="O25" s="575"/>
      <c r="P25" s="575"/>
      <c r="Q25" s="576" t="s">
        <v>39</v>
      </c>
      <c r="R25" s="577"/>
      <c r="S25" s="577"/>
      <c r="T25" s="578"/>
      <c r="U25" s="582" t="str">
        <f>IF(HLOOKUP($AJ$2,'退職-入力フォーム'!$E$3:$X$28,16,0)=0,"",HLOOKUP($AJ$2,'退職-入力フォーム'!$E$3:$X$28,16,0))</f>
        <v/>
      </c>
      <c r="V25" s="583"/>
      <c r="W25" s="583"/>
      <c r="X25" s="583"/>
      <c r="Y25" s="583"/>
      <c r="Z25" s="584"/>
      <c r="AB25" s="18"/>
      <c r="AC25" s="18"/>
      <c r="AD25" s="18"/>
      <c r="AE25" s="18"/>
      <c r="AF25" s="18"/>
      <c r="AG25" s="18"/>
      <c r="AH25" s="18"/>
      <c r="AI25" s="18"/>
    </row>
    <row r="26" spans="1:45" ht="36.9" customHeight="1" thickBot="1" x14ac:dyDescent="0.2">
      <c r="B26" s="569"/>
      <c r="C26" s="45" t="s">
        <v>13</v>
      </c>
      <c r="D26" s="596" t="str">
        <f>IF(HLOOKUP($AJ$2,'退職-入力フォーム'!$E$3:$X$28,15,0)=0,"",HLOOKUP($AJ$2,'退職-入力フォーム'!$E$3:$X$28,15,0))</f>
        <v/>
      </c>
      <c r="E26" s="597"/>
      <c r="F26" s="597"/>
      <c r="G26" s="597"/>
      <c r="H26" s="597"/>
      <c r="I26" s="597"/>
      <c r="J26" s="597"/>
      <c r="K26" s="597"/>
      <c r="L26" s="597"/>
      <c r="M26" s="597"/>
      <c r="N26" s="597"/>
      <c r="O26" s="597"/>
      <c r="P26" s="598"/>
      <c r="Q26" s="579"/>
      <c r="R26" s="580"/>
      <c r="S26" s="580"/>
      <c r="T26" s="581"/>
      <c r="U26" s="585"/>
      <c r="V26" s="586"/>
      <c r="W26" s="586"/>
      <c r="X26" s="586"/>
      <c r="Y26" s="586"/>
      <c r="Z26" s="587"/>
      <c r="AA26" s="3"/>
      <c r="AB26" s="3"/>
      <c r="AC26" s="3"/>
      <c r="AD26" s="3"/>
      <c r="AE26" s="3"/>
      <c r="AF26" s="3"/>
      <c r="AG26" s="3"/>
      <c r="AH26" s="3"/>
      <c r="AI26" s="3"/>
      <c r="AJ26" s="524" t="str">
        <f>IF(HLOOKUP(AJ2,'退職-入力フォーム'!$E$3:$X$13,7,0)="死亡退職","！ 遺族押印欄に印鑑を押してください","")</f>
        <v/>
      </c>
      <c r="AK26" s="524"/>
    </row>
    <row r="27" spans="1:45" ht="10.050000000000001" customHeight="1" thickTop="1" x14ac:dyDescent="0.15">
      <c r="B27" s="3"/>
    </row>
    <row r="28" spans="1:45" ht="42" customHeight="1" x14ac:dyDescent="0.15">
      <c r="B28" s="567" t="s">
        <v>31</v>
      </c>
      <c r="C28" s="650"/>
      <c r="D28" s="649"/>
      <c r="E28" s="649"/>
      <c r="F28" s="649"/>
      <c r="G28" s="649"/>
      <c r="H28" s="649"/>
      <c r="I28" s="649"/>
      <c r="J28" s="649"/>
      <c r="K28" s="649"/>
      <c r="L28" s="649"/>
      <c r="M28" s="534" t="s">
        <v>302</v>
      </c>
      <c r="N28" s="534"/>
      <c r="O28" s="534"/>
      <c r="P28" s="534"/>
      <c r="Q28" s="534"/>
      <c r="R28" s="534"/>
      <c r="S28" s="534"/>
      <c r="T28" s="649"/>
      <c r="U28" s="649"/>
      <c r="V28" s="649"/>
      <c r="W28" s="649"/>
      <c r="X28" s="649"/>
      <c r="Y28" s="649"/>
      <c r="Z28" s="649"/>
      <c r="AA28" s="649"/>
      <c r="AB28" s="649"/>
      <c r="AC28" s="534" t="s">
        <v>120</v>
      </c>
      <c r="AD28" s="534"/>
      <c r="AE28" s="534"/>
      <c r="AF28" s="534"/>
      <c r="AG28" s="534"/>
      <c r="AH28" s="647"/>
      <c r="AJ28" s="642" t="s">
        <v>320</v>
      </c>
      <c r="AK28" s="643"/>
    </row>
    <row r="29" spans="1:45" ht="9.9" customHeight="1" x14ac:dyDescent="0.15">
      <c r="B29" s="568"/>
      <c r="C29" s="607" t="s">
        <v>61</v>
      </c>
      <c r="D29" s="608"/>
      <c r="E29" s="608"/>
      <c r="F29" s="609"/>
      <c r="G29" s="607" t="s">
        <v>62</v>
      </c>
      <c r="H29" s="608"/>
      <c r="I29" s="609"/>
      <c r="J29" s="481" t="s">
        <v>59</v>
      </c>
      <c r="K29" s="401"/>
      <c r="L29" s="402"/>
      <c r="M29" s="481" t="s">
        <v>36</v>
      </c>
      <c r="N29" s="608"/>
      <c r="O29" s="608"/>
      <c r="P29" s="608"/>
      <c r="Q29" s="608"/>
      <c r="R29" s="608"/>
      <c r="S29" s="609"/>
      <c r="T29" s="419" t="s">
        <v>21</v>
      </c>
      <c r="U29" s="420"/>
      <c r="V29" s="420"/>
      <c r="W29" s="420"/>
      <c r="X29" s="420"/>
      <c r="Y29" s="420"/>
      <c r="Z29" s="420"/>
      <c r="AA29" s="420"/>
      <c r="AB29" s="420"/>
      <c r="AC29" s="420"/>
      <c r="AD29" s="420"/>
      <c r="AE29" s="420"/>
      <c r="AF29" s="420"/>
      <c r="AG29" s="420"/>
      <c r="AH29" s="421"/>
      <c r="AI29" s="1"/>
      <c r="AJ29" s="643"/>
      <c r="AK29" s="643"/>
    </row>
    <row r="30" spans="1:45" ht="15" customHeight="1" x14ac:dyDescent="0.15">
      <c r="B30" s="568"/>
      <c r="C30" s="610"/>
      <c r="D30" s="611"/>
      <c r="E30" s="611"/>
      <c r="F30" s="612"/>
      <c r="G30" s="610"/>
      <c r="H30" s="611"/>
      <c r="I30" s="612"/>
      <c r="J30" s="482"/>
      <c r="K30" s="403"/>
      <c r="L30" s="404"/>
      <c r="M30" s="610"/>
      <c r="N30" s="611"/>
      <c r="O30" s="611"/>
      <c r="P30" s="611"/>
      <c r="Q30" s="611"/>
      <c r="R30" s="611"/>
      <c r="S30" s="612"/>
      <c r="T30" s="645"/>
      <c r="U30" s="563"/>
      <c r="V30" s="563"/>
      <c r="W30" s="563"/>
      <c r="X30" s="563"/>
      <c r="Y30" s="563"/>
      <c r="Z30" s="563"/>
      <c r="AA30" s="563"/>
      <c r="AB30" s="563"/>
      <c r="AC30" s="563"/>
      <c r="AD30" s="563"/>
      <c r="AE30" s="563"/>
      <c r="AF30" s="563"/>
      <c r="AG30" s="563"/>
      <c r="AH30" s="564"/>
      <c r="AI30" s="1"/>
      <c r="AJ30" s="643"/>
      <c r="AK30" s="643"/>
    </row>
    <row r="31" spans="1:45" ht="37.950000000000003" customHeight="1" x14ac:dyDescent="0.15">
      <c r="B31" s="569"/>
      <c r="C31" s="112"/>
      <c r="D31" s="113"/>
      <c r="E31" s="113"/>
      <c r="F31" s="114"/>
      <c r="G31" s="112"/>
      <c r="H31" s="113"/>
      <c r="I31" s="114"/>
      <c r="J31" s="646" t="s">
        <v>121</v>
      </c>
      <c r="K31" s="534"/>
      <c r="L31" s="647"/>
      <c r="M31" s="112"/>
      <c r="N31" s="113"/>
      <c r="O31" s="113"/>
      <c r="P31" s="113"/>
      <c r="Q31" s="113"/>
      <c r="R31" s="113"/>
      <c r="S31" s="114"/>
      <c r="T31" s="598"/>
      <c r="U31" s="648"/>
      <c r="V31" s="648"/>
      <c r="W31" s="648"/>
      <c r="X31" s="648"/>
      <c r="Y31" s="648"/>
      <c r="Z31" s="648"/>
      <c r="AA31" s="648"/>
      <c r="AB31" s="648"/>
      <c r="AC31" s="648"/>
      <c r="AD31" s="648"/>
      <c r="AE31" s="648"/>
      <c r="AF31" s="648"/>
      <c r="AG31" s="648"/>
      <c r="AH31" s="596"/>
      <c r="AI31" s="1"/>
      <c r="AJ31" s="643"/>
      <c r="AK31" s="643"/>
    </row>
    <row r="32" spans="1:45" ht="10.050000000000001" customHeight="1" x14ac:dyDescent="0.15">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J32" s="643"/>
      <c r="AK32" s="643"/>
    </row>
    <row r="33" spans="1:37" ht="12" customHeight="1" x14ac:dyDescent="0.15">
      <c r="B33" s="446" t="s">
        <v>58</v>
      </c>
      <c r="C33" s="625"/>
      <c r="D33" s="625"/>
      <c r="E33" s="625"/>
      <c r="F33" s="626"/>
      <c r="G33" s="57" t="s">
        <v>17</v>
      </c>
      <c r="H33" s="630"/>
      <c r="I33" s="630"/>
      <c r="J33" s="630"/>
      <c r="K33" s="630"/>
      <c r="L33" s="630"/>
      <c r="M33" s="630"/>
      <c r="N33" s="630"/>
      <c r="O33" s="630"/>
      <c r="P33" s="630"/>
      <c r="Q33" s="630"/>
      <c r="R33" s="630"/>
      <c r="S33" s="630"/>
      <c r="T33" s="630"/>
      <c r="U33" s="630"/>
      <c r="V33" s="630"/>
      <c r="W33" s="630"/>
      <c r="X33" s="630"/>
      <c r="Y33" s="630"/>
      <c r="Z33" s="630"/>
      <c r="AA33" s="630"/>
      <c r="AB33" s="630"/>
      <c r="AC33" s="630"/>
      <c r="AD33" s="630"/>
      <c r="AE33" s="630"/>
      <c r="AF33" s="630"/>
      <c r="AG33" s="630"/>
      <c r="AH33" s="631"/>
      <c r="AJ33" s="643"/>
      <c r="AK33" s="643"/>
    </row>
    <row r="34" spans="1:37" ht="35.1" customHeight="1" x14ac:dyDescent="0.15">
      <c r="B34" s="627"/>
      <c r="C34" s="628"/>
      <c r="D34" s="628"/>
      <c r="E34" s="628"/>
      <c r="F34" s="629"/>
      <c r="G34" s="632"/>
      <c r="H34" s="633"/>
      <c r="I34" s="633"/>
      <c r="J34" s="633"/>
      <c r="K34" s="633"/>
      <c r="L34" s="633"/>
      <c r="M34" s="633"/>
      <c r="N34" s="633"/>
      <c r="O34" s="633"/>
      <c r="P34" s="633"/>
      <c r="Q34" s="633"/>
      <c r="R34" s="633"/>
      <c r="S34" s="633"/>
      <c r="T34" s="633"/>
      <c r="U34" s="633"/>
      <c r="V34" s="633"/>
      <c r="W34" s="633"/>
      <c r="X34" s="633"/>
      <c r="Y34" s="633"/>
      <c r="Z34" s="633"/>
      <c r="AA34" s="633"/>
      <c r="AB34" s="633"/>
      <c r="AC34" s="633"/>
      <c r="AD34" s="633"/>
      <c r="AE34" s="633"/>
      <c r="AF34" s="633"/>
      <c r="AG34" s="633"/>
      <c r="AH34" s="634"/>
      <c r="AJ34" s="643"/>
      <c r="AK34" s="643"/>
    </row>
    <row r="35" spans="1:37" ht="10.050000000000001" customHeight="1" x14ac:dyDescent="0.1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7" s="3" customFormat="1" ht="9.9" customHeight="1" x14ac:dyDescent="0.15">
      <c r="B36" s="481" t="s">
        <v>95</v>
      </c>
      <c r="C36" s="401"/>
      <c r="D36" s="401"/>
      <c r="E36" s="635"/>
      <c r="F36" s="499" t="s">
        <v>94</v>
      </c>
      <c r="G36" s="499"/>
      <c r="H36" s="499"/>
      <c r="I36" s="499"/>
      <c r="J36" s="499"/>
      <c r="K36" s="499"/>
      <c r="L36" s="499"/>
      <c r="M36" s="499"/>
      <c r="N36" s="499"/>
      <c r="O36" s="499"/>
      <c r="P36" s="500"/>
      <c r="Q36" s="498" t="s">
        <v>18</v>
      </c>
      <c r="R36" s="499"/>
      <c r="S36" s="499"/>
      <c r="T36" s="499"/>
      <c r="U36" s="499"/>
      <c r="V36" s="499"/>
      <c r="W36" s="499"/>
      <c r="X36" s="499"/>
      <c r="Y36" s="500"/>
      <c r="Z36" s="499" t="s">
        <v>19</v>
      </c>
      <c r="AA36" s="499"/>
      <c r="AB36" s="499"/>
      <c r="AC36" s="499"/>
      <c r="AD36" s="499"/>
      <c r="AE36" s="499"/>
      <c r="AF36" s="499"/>
      <c r="AG36" s="499"/>
      <c r="AH36" s="519"/>
      <c r="AI36" s="2"/>
    </row>
    <row r="37" spans="1:37" s="3" customFormat="1" ht="24.9" customHeight="1" x14ac:dyDescent="0.15">
      <c r="B37" s="482"/>
      <c r="C37" s="403"/>
      <c r="D37" s="403"/>
      <c r="E37" s="636"/>
      <c r="F37" s="637"/>
      <c r="G37" s="638"/>
      <c r="H37" s="638"/>
      <c r="I37" s="638"/>
      <c r="J37" s="638"/>
      <c r="K37" s="638"/>
      <c r="L37" s="638"/>
      <c r="M37" s="638"/>
      <c r="N37" s="638"/>
      <c r="O37" s="638"/>
      <c r="P37" s="639"/>
      <c r="Q37" s="637"/>
      <c r="R37" s="638"/>
      <c r="S37" s="638"/>
      <c r="T37" s="638"/>
      <c r="U37" s="638"/>
      <c r="V37" s="638"/>
      <c r="W37" s="638"/>
      <c r="X37" s="638"/>
      <c r="Y37" s="639"/>
      <c r="Z37" s="638"/>
      <c r="AA37" s="638"/>
      <c r="AB37" s="638"/>
      <c r="AC37" s="638"/>
      <c r="AD37" s="638"/>
      <c r="AE37" s="638"/>
      <c r="AF37" s="638"/>
      <c r="AG37" s="638"/>
      <c r="AH37" s="640"/>
      <c r="AI37" s="2"/>
      <c r="AJ37" s="524" t="str">
        <f>IF(F37="","！ ご担当者名と連絡先を入力してください。","")</f>
        <v>！ ご担当者名と連絡先を入力してください。</v>
      </c>
      <c r="AK37" s="524"/>
    </row>
    <row r="38" spans="1:37" ht="10.050000000000001" customHeight="1" x14ac:dyDescent="0.15"/>
    <row r="39" spans="1:37" ht="16.05" customHeight="1" x14ac:dyDescent="0.15">
      <c r="B39" s="14" t="s">
        <v>117</v>
      </c>
      <c r="C39" s="14"/>
      <c r="D39" s="14"/>
      <c r="E39" s="14"/>
      <c r="F39" s="14"/>
      <c r="G39" s="14"/>
      <c r="H39" s="14"/>
      <c r="I39" s="14"/>
      <c r="J39" s="14"/>
      <c r="K39" s="14"/>
    </row>
    <row r="40" spans="1:37" ht="16.05" customHeight="1" x14ac:dyDescent="0.15">
      <c r="B40" s="14" t="s">
        <v>310</v>
      </c>
      <c r="C40" s="14"/>
      <c r="D40" s="14"/>
      <c r="E40" s="14"/>
      <c r="F40" s="14"/>
      <c r="G40" s="14"/>
      <c r="H40" s="14"/>
      <c r="I40" s="14"/>
      <c r="J40" s="14"/>
      <c r="K40" s="14"/>
      <c r="AG40" s="15"/>
      <c r="AH40" s="15"/>
    </row>
    <row r="41" spans="1:37" s="6" customFormat="1" ht="9.9" customHeight="1" x14ac:dyDescent="0.15">
      <c r="B41" s="14"/>
      <c r="C41" s="14"/>
      <c r="D41" s="14"/>
      <c r="E41" s="14"/>
      <c r="F41" s="14"/>
      <c r="G41" s="14"/>
      <c r="H41" s="14"/>
      <c r="I41" s="14"/>
      <c r="J41" s="14"/>
      <c r="K41" s="14"/>
    </row>
    <row r="42" spans="1:37" s="3" customFormat="1" ht="7.95" customHeight="1" x14ac:dyDescent="0.15">
      <c r="A42" s="2"/>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2"/>
    </row>
    <row r="43" spans="1:37" s="3" customFormat="1" ht="7.95" customHeight="1" x14ac:dyDescent="0.15">
      <c r="A43" s="2"/>
      <c r="B43" s="39" t="s">
        <v>79</v>
      </c>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2"/>
    </row>
    <row r="44" spans="1:37" s="3" customFormat="1" ht="12" customHeight="1" x14ac:dyDescent="0.15">
      <c r="A44" s="2"/>
      <c r="B44" s="6"/>
      <c r="C44" s="6"/>
      <c r="D44" s="6"/>
      <c r="E44" s="6"/>
      <c r="F44" s="6"/>
      <c r="G44" s="6"/>
      <c r="H44" s="6"/>
      <c r="I44" s="6"/>
      <c r="J44" s="6"/>
      <c r="K44" s="6"/>
      <c r="L44" s="6"/>
      <c r="M44" s="6"/>
      <c r="N44" s="6"/>
      <c r="O44" s="487" t="s">
        <v>259</v>
      </c>
      <c r="P44" s="488"/>
      <c r="Q44" s="6"/>
      <c r="R44" s="487" t="s">
        <v>97</v>
      </c>
      <c r="S44" s="488"/>
      <c r="T44" s="487" t="s">
        <v>96</v>
      </c>
      <c r="U44" s="488"/>
      <c r="V44" s="487" t="s">
        <v>98</v>
      </c>
      <c r="W44" s="488"/>
      <c r="X44" s="487" t="s">
        <v>99</v>
      </c>
      <c r="Y44" s="488"/>
      <c r="Z44" s="487" t="s">
        <v>100</v>
      </c>
      <c r="AA44" s="488"/>
      <c r="AB44" s="6"/>
      <c r="AC44" s="411" t="s">
        <v>80</v>
      </c>
      <c r="AD44" s="412"/>
      <c r="AE44" s="412"/>
      <c r="AF44" s="412"/>
      <c r="AG44" s="412"/>
      <c r="AH44" s="413"/>
      <c r="AI44" s="2"/>
    </row>
    <row r="45" spans="1:37" s="3" customFormat="1" ht="20.100000000000001" customHeight="1" x14ac:dyDescent="0.15">
      <c r="A45" s="2"/>
      <c r="B45" s="6"/>
      <c r="C45" s="6"/>
      <c r="D45" s="6"/>
      <c r="E45" s="6"/>
      <c r="F45" s="6"/>
      <c r="G45" s="6"/>
      <c r="H45" s="6"/>
      <c r="I45" s="6"/>
      <c r="J45" s="6"/>
      <c r="K45" s="6"/>
      <c r="L45" s="6"/>
      <c r="M45" s="6"/>
      <c r="N45" s="6"/>
      <c r="O45" s="510" t="s">
        <v>305</v>
      </c>
      <c r="P45" s="511"/>
      <c r="Q45" s="6"/>
      <c r="R45" s="442"/>
      <c r="S45" s="444"/>
      <c r="T45" s="442"/>
      <c r="U45" s="444"/>
      <c r="V45" s="442"/>
      <c r="W45" s="444"/>
      <c r="X45" s="442"/>
      <c r="Y45" s="444"/>
      <c r="Z45" s="442"/>
      <c r="AA45" s="444"/>
      <c r="AB45" s="6"/>
      <c r="AC45" s="442"/>
      <c r="AD45" s="443"/>
      <c r="AE45" s="443"/>
      <c r="AF45" s="443"/>
      <c r="AG45" s="443"/>
      <c r="AH45" s="444"/>
      <c r="AI45" s="2"/>
    </row>
    <row r="46" spans="1:37" s="6" customFormat="1" ht="15" customHeight="1" x14ac:dyDescent="0.15">
      <c r="B46" s="30"/>
    </row>
    <row r="48" spans="1:37" ht="38.25" customHeight="1" x14ac:dyDescent="0.15">
      <c r="B48" s="641" t="str">
        <f>IF(F37&gt;0,"ご入力ありがとうございます。
口座情報、退職者住所の記入＋公印・本人印を押印して、共済会宛にご郵送ください","")</f>
        <v/>
      </c>
      <c r="C48" s="641"/>
      <c r="D48" s="641"/>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row>
  </sheetData>
  <mergeCells count="106">
    <mergeCell ref="O44:P44"/>
    <mergeCell ref="O45:P45"/>
    <mergeCell ref="R45:S45"/>
    <mergeCell ref="T45:U45"/>
    <mergeCell ref="V45:W45"/>
    <mergeCell ref="X45:Y45"/>
    <mergeCell ref="Z45:AA45"/>
    <mergeCell ref="AC45:AH45"/>
    <mergeCell ref="R44:S44"/>
    <mergeCell ref="T44:U44"/>
    <mergeCell ref="V44:W44"/>
    <mergeCell ref="X44:Y44"/>
    <mergeCell ref="Z44:AA44"/>
    <mergeCell ref="AC44:AH44"/>
    <mergeCell ref="B36:E37"/>
    <mergeCell ref="F36:P36"/>
    <mergeCell ref="Q36:Y36"/>
    <mergeCell ref="Z36:AH36"/>
    <mergeCell ref="F37:P37"/>
    <mergeCell ref="Q37:Y37"/>
    <mergeCell ref="Z37:AH37"/>
    <mergeCell ref="T29:AH29"/>
    <mergeCell ref="T30:AH30"/>
    <mergeCell ref="J31:L31"/>
    <mergeCell ref="T31:AH31"/>
    <mergeCell ref="B33:F34"/>
    <mergeCell ref="H33:AH33"/>
    <mergeCell ref="G34:AH34"/>
    <mergeCell ref="B28:B31"/>
    <mergeCell ref="T28:AB28"/>
    <mergeCell ref="AC28:AH28"/>
    <mergeCell ref="C29:F30"/>
    <mergeCell ref="G29:I30"/>
    <mergeCell ref="J29:L30"/>
    <mergeCell ref="M29:S30"/>
    <mergeCell ref="M28:S28"/>
    <mergeCell ref="C28:L28"/>
    <mergeCell ref="G16:G18"/>
    <mergeCell ref="B24:B26"/>
    <mergeCell ref="C24:P24"/>
    <mergeCell ref="Q24:T24"/>
    <mergeCell ref="U24:Z24"/>
    <mergeCell ref="D25:P25"/>
    <mergeCell ref="Q25:T26"/>
    <mergeCell ref="U25:Z26"/>
    <mergeCell ref="M20:M21"/>
    <mergeCell ref="N20:R21"/>
    <mergeCell ref="S20:S21"/>
    <mergeCell ref="T20:U21"/>
    <mergeCell ref="V20:V21"/>
    <mergeCell ref="W20:X21"/>
    <mergeCell ref="D26:P26"/>
    <mergeCell ref="B20:F21"/>
    <mergeCell ref="G20:G21"/>
    <mergeCell ref="H20:I21"/>
    <mergeCell ref="J20:J21"/>
    <mergeCell ref="K20:L21"/>
    <mergeCell ref="Y20:Y21"/>
    <mergeCell ref="AA21:AH21"/>
    <mergeCell ref="E12:E13"/>
    <mergeCell ref="F12:F13"/>
    <mergeCell ref="G12:G13"/>
    <mergeCell ref="H12:H13"/>
    <mergeCell ref="I12:K13"/>
    <mergeCell ref="X18:Y18"/>
    <mergeCell ref="AA18:AB18"/>
    <mergeCell ref="B19:M19"/>
    <mergeCell ref="N19:Y19"/>
    <mergeCell ref="Z19:AH19"/>
    <mergeCell ref="AE16:AH16"/>
    <mergeCell ref="AE17:AH18"/>
    <mergeCell ref="J16:J18"/>
    <mergeCell ref="K16:K18"/>
    <mergeCell ref="L16:N18"/>
    <mergeCell ref="P16:AD16"/>
    <mergeCell ref="O17:O18"/>
    <mergeCell ref="P17:AD17"/>
    <mergeCell ref="P18:R18"/>
    <mergeCell ref="S18:V18"/>
    <mergeCell ref="B16:D18"/>
    <mergeCell ref="E16:E18"/>
    <mergeCell ref="F16:F18"/>
    <mergeCell ref="AJ21:AK21"/>
    <mergeCell ref="AJ26:AK26"/>
    <mergeCell ref="B48:AH48"/>
    <mergeCell ref="AJ28:AK34"/>
    <mergeCell ref="AJ37:AK37"/>
    <mergeCell ref="B2:AH2"/>
    <mergeCell ref="AJ2:AJ6"/>
    <mergeCell ref="AB4:AC4"/>
    <mergeCell ref="AC7:AH7"/>
    <mergeCell ref="AC8:AH8"/>
    <mergeCell ref="B9:E10"/>
    <mergeCell ref="F9:O10"/>
    <mergeCell ref="P9:AA10"/>
    <mergeCell ref="AJ10:AK10"/>
    <mergeCell ref="H16:H18"/>
    <mergeCell ref="I16:I18"/>
    <mergeCell ref="L12:AB12"/>
    <mergeCell ref="AC12:AH14"/>
    <mergeCell ref="L13:AB13"/>
    <mergeCell ref="B14:D14"/>
    <mergeCell ref="G14:K14"/>
    <mergeCell ref="L14:AB14"/>
    <mergeCell ref="B12:D13"/>
    <mergeCell ref="AA20:AH20"/>
  </mergeCells>
  <phoneticPr fontId="3"/>
  <conditionalFormatting sqref="F37:AH37">
    <cfRule type="cellIs" dxfId="1" priority="1" operator="equal">
      <formula>0</formula>
    </cfRule>
  </conditionalFormatting>
  <dataValidations count="1">
    <dataValidation type="whole" allowBlank="1" showInputMessage="1" showErrorMessage="1" sqref="AJ2:AJ6" xr:uid="{379D52F5-E7A3-4226-A901-F72F736F15CF}">
      <formula1>1</formula1>
      <formula2>20</formula2>
    </dataValidation>
  </dataValidations>
  <printOptions horizontalCentered="1"/>
  <pageMargins left="0.59055118110236227" right="0.59055118110236227" top="0.78740157480314965" bottom="0" header="0.31496062992125984" footer="0.31496062992125984"/>
  <pageSetup paperSize="9" scale="99" orientation="portrait" r:id="rId1"/>
  <drawing r:id="rId2"/>
  <legacyDrawing r:id="rId3"/>
  <controls>
    <mc:AlternateContent xmlns:mc="http://schemas.openxmlformats.org/markup-compatibility/2006">
      <mc:Choice Requires="x14">
        <control shapeId="189452" r:id="rId4" name="CheckBox1">
          <controlPr defaultSize="0" autoLine="0" r:id="rId5">
            <anchor moveWithCells="1">
              <from>
                <xdr:col>32</xdr:col>
                <xdr:colOff>38100</xdr:colOff>
                <xdr:row>39</xdr:row>
                <xdr:rowOff>68580</xdr:rowOff>
              </from>
              <to>
                <xdr:col>33</xdr:col>
                <xdr:colOff>0</xdr:colOff>
                <xdr:row>40</xdr:row>
                <xdr:rowOff>15240</xdr:rowOff>
              </to>
            </anchor>
          </controlPr>
        </control>
      </mc:Choice>
      <mc:Fallback>
        <control shapeId="189452" r:id="rId4" name="CheckBox1"/>
      </mc:Fallback>
    </mc:AlternateContent>
    <mc:AlternateContent xmlns:mc="http://schemas.openxmlformats.org/markup-compatibility/2006">
      <mc:Choice Requires="x14">
        <control shapeId="189450" r:id="rId6" name="CheckBox12">
          <controlPr defaultSize="0" autoLine="0" r:id="rId5">
            <anchor moveWithCells="1">
              <from>
                <xdr:col>9</xdr:col>
                <xdr:colOff>68580</xdr:colOff>
                <xdr:row>30</xdr:row>
                <xdr:rowOff>274320</xdr:rowOff>
              </from>
              <to>
                <xdr:col>10</xdr:col>
                <xdr:colOff>30480</xdr:colOff>
                <xdr:row>30</xdr:row>
                <xdr:rowOff>419100</xdr:rowOff>
              </to>
            </anchor>
          </controlPr>
        </control>
      </mc:Choice>
      <mc:Fallback>
        <control shapeId="189450" r:id="rId6" name="CheckBox12"/>
      </mc:Fallback>
    </mc:AlternateContent>
    <mc:AlternateContent xmlns:mc="http://schemas.openxmlformats.org/markup-compatibility/2006">
      <mc:Choice Requires="x14">
        <control shapeId="189449" r:id="rId7" name="CheckBox11">
          <controlPr defaultSize="0" autoLine="0" r:id="rId5">
            <anchor moveWithCells="1">
              <from>
                <xdr:col>9</xdr:col>
                <xdr:colOff>68580</xdr:colOff>
                <xdr:row>30</xdr:row>
                <xdr:rowOff>121920</xdr:rowOff>
              </from>
              <to>
                <xdr:col>10</xdr:col>
                <xdr:colOff>30480</xdr:colOff>
                <xdr:row>30</xdr:row>
                <xdr:rowOff>266700</xdr:rowOff>
              </to>
            </anchor>
          </controlPr>
        </control>
      </mc:Choice>
      <mc:Fallback>
        <control shapeId="189449" r:id="rId7" name="CheckBox11"/>
      </mc:Fallback>
    </mc:AlternateContent>
    <mc:AlternateContent xmlns:mc="http://schemas.openxmlformats.org/markup-compatibility/2006">
      <mc:Choice Requires="x14">
        <control shapeId="189448" r:id="rId8" name="CheckBox10">
          <controlPr defaultSize="0" autoLine="0" r:id="rId5">
            <anchor moveWithCells="1">
              <from>
                <xdr:col>31</xdr:col>
                <xdr:colOff>22860</xdr:colOff>
                <xdr:row>27</xdr:row>
                <xdr:rowOff>297180</xdr:rowOff>
              </from>
              <to>
                <xdr:col>31</xdr:col>
                <xdr:colOff>167640</xdr:colOff>
                <xdr:row>27</xdr:row>
                <xdr:rowOff>441960</xdr:rowOff>
              </to>
            </anchor>
          </controlPr>
        </control>
      </mc:Choice>
      <mc:Fallback>
        <control shapeId="189448" r:id="rId8" name="CheckBox10"/>
      </mc:Fallback>
    </mc:AlternateContent>
    <mc:AlternateContent xmlns:mc="http://schemas.openxmlformats.org/markup-compatibility/2006">
      <mc:Choice Requires="x14">
        <control shapeId="189447" r:id="rId9" name="CheckBox9">
          <controlPr defaultSize="0" autoLine="0" r:id="rId10">
            <anchor moveWithCells="1">
              <from>
                <xdr:col>28</xdr:col>
                <xdr:colOff>68580</xdr:colOff>
                <xdr:row>27</xdr:row>
                <xdr:rowOff>304800</xdr:rowOff>
              </from>
              <to>
                <xdr:col>29</xdr:col>
                <xdr:colOff>15240</xdr:colOff>
                <xdr:row>27</xdr:row>
                <xdr:rowOff>449580</xdr:rowOff>
              </to>
            </anchor>
          </controlPr>
        </control>
      </mc:Choice>
      <mc:Fallback>
        <control shapeId="189447" r:id="rId9" name="CheckBox9"/>
      </mc:Fallback>
    </mc:AlternateContent>
    <mc:AlternateContent xmlns:mc="http://schemas.openxmlformats.org/markup-compatibility/2006">
      <mc:Choice Requires="x14">
        <control shapeId="189446" r:id="rId11" name="CheckBox8">
          <controlPr defaultSize="0" autoLine="0" r:id="rId5">
            <anchor moveWithCells="1">
              <from>
                <xdr:col>31</xdr:col>
                <xdr:colOff>22860</xdr:colOff>
                <xdr:row>27</xdr:row>
                <xdr:rowOff>160020</xdr:rowOff>
              </from>
              <to>
                <xdr:col>31</xdr:col>
                <xdr:colOff>167640</xdr:colOff>
                <xdr:row>27</xdr:row>
                <xdr:rowOff>304800</xdr:rowOff>
              </to>
            </anchor>
          </controlPr>
        </control>
      </mc:Choice>
      <mc:Fallback>
        <control shapeId="189446" r:id="rId11" name="CheckBox8"/>
      </mc:Fallback>
    </mc:AlternateContent>
    <mc:AlternateContent xmlns:mc="http://schemas.openxmlformats.org/markup-compatibility/2006">
      <mc:Choice Requires="x14">
        <control shapeId="189445" r:id="rId12" name="CheckBox7">
          <controlPr defaultSize="0" autoLine="0" r:id="rId13">
            <anchor moveWithCells="1">
              <from>
                <xdr:col>28</xdr:col>
                <xdr:colOff>68580</xdr:colOff>
                <xdr:row>27</xdr:row>
                <xdr:rowOff>160020</xdr:rowOff>
              </from>
              <to>
                <xdr:col>29</xdr:col>
                <xdr:colOff>15240</xdr:colOff>
                <xdr:row>27</xdr:row>
                <xdr:rowOff>297180</xdr:rowOff>
              </to>
            </anchor>
          </controlPr>
        </control>
      </mc:Choice>
      <mc:Fallback>
        <control shapeId="189445" r:id="rId12" name="CheckBox7"/>
      </mc:Fallback>
    </mc:AlternateContent>
    <mc:AlternateContent xmlns:mc="http://schemas.openxmlformats.org/markup-compatibility/2006">
      <mc:Choice Requires="x14">
        <control shapeId="189444" r:id="rId14" name="CheckBox6">
          <controlPr defaultSize="0" autoLine="0" r:id="rId5">
            <anchor moveWithCells="1">
              <from>
                <xdr:col>15</xdr:col>
                <xdr:colOff>144780</xdr:colOff>
                <xdr:row>27</xdr:row>
                <xdr:rowOff>297180</xdr:rowOff>
              </from>
              <to>
                <xdr:col>16</xdr:col>
                <xdr:colOff>106680</xdr:colOff>
                <xdr:row>27</xdr:row>
                <xdr:rowOff>441960</xdr:rowOff>
              </to>
            </anchor>
          </controlPr>
        </control>
      </mc:Choice>
      <mc:Fallback>
        <control shapeId="189444" r:id="rId14" name="CheckBox6"/>
      </mc:Fallback>
    </mc:AlternateContent>
    <mc:AlternateContent xmlns:mc="http://schemas.openxmlformats.org/markup-compatibility/2006">
      <mc:Choice Requires="x14">
        <control shapeId="189443" r:id="rId15" name="CheckBox5">
          <controlPr defaultSize="0" autoLine="0" r:id="rId10">
            <anchor moveWithCells="1">
              <from>
                <xdr:col>12</xdr:col>
                <xdr:colOff>53340</xdr:colOff>
                <xdr:row>27</xdr:row>
                <xdr:rowOff>304800</xdr:rowOff>
              </from>
              <to>
                <xdr:col>13</xdr:col>
                <xdr:colOff>0</xdr:colOff>
                <xdr:row>27</xdr:row>
                <xdr:rowOff>449580</xdr:rowOff>
              </to>
            </anchor>
          </controlPr>
        </control>
      </mc:Choice>
      <mc:Fallback>
        <control shapeId="189443" r:id="rId15" name="CheckBox5"/>
      </mc:Fallback>
    </mc:AlternateContent>
    <mc:AlternateContent xmlns:mc="http://schemas.openxmlformats.org/markup-compatibility/2006">
      <mc:Choice Requires="x14">
        <control shapeId="189442" r:id="rId16" name="CheckBox4">
          <controlPr defaultSize="0" autoLine="0" r:id="rId5">
            <anchor moveWithCells="1">
              <from>
                <xdr:col>15</xdr:col>
                <xdr:colOff>144780</xdr:colOff>
                <xdr:row>27</xdr:row>
                <xdr:rowOff>167640</xdr:rowOff>
              </from>
              <to>
                <xdr:col>16</xdr:col>
                <xdr:colOff>106680</xdr:colOff>
                <xdr:row>27</xdr:row>
                <xdr:rowOff>312420</xdr:rowOff>
              </to>
            </anchor>
          </controlPr>
        </control>
      </mc:Choice>
      <mc:Fallback>
        <control shapeId="189442" r:id="rId16" name="CheckBox4"/>
      </mc:Fallback>
    </mc:AlternateContent>
    <mc:AlternateContent xmlns:mc="http://schemas.openxmlformats.org/markup-compatibility/2006">
      <mc:Choice Requires="x14">
        <control shapeId="189441" r:id="rId17" name="CheckBox3">
          <controlPr defaultSize="0" autoLine="0" r:id="rId10">
            <anchor moveWithCells="1">
              <from>
                <xdr:col>12</xdr:col>
                <xdr:colOff>53340</xdr:colOff>
                <xdr:row>27</xdr:row>
                <xdr:rowOff>152400</xdr:rowOff>
              </from>
              <to>
                <xdr:col>13</xdr:col>
                <xdr:colOff>0</xdr:colOff>
                <xdr:row>27</xdr:row>
                <xdr:rowOff>297180</xdr:rowOff>
              </to>
            </anchor>
          </controlPr>
        </control>
      </mc:Choice>
      <mc:Fallback>
        <control shapeId="189441" r:id="rId17" name="CheckBox3"/>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0939C-E5F6-4473-9CD5-4E36E3216CB7}">
  <sheetPr codeName="Sheet25">
    <tabColor theme="7" tint="0.79998168889431442"/>
    <pageSetUpPr fitToPage="1"/>
  </sheetPr>
  <dimension ref="A1:AS48"/>
  <sheetViews>
    <sheetView zoomScaleNormal="100" zoomScaleSheetLayoutView="100" workbookViewId="0">
      <selection activeCell="AT13" sqref="AT13"/>
    </sheetView>
  </sheetViews>
  <sheetFormatPr defaultColWidth="9" defaultRowHeight="12.6" x14ac:dyDescent="0.15"/>
  <cols>
    <col min="1" max="1" width="9" style="2"/>
    <col min="2" max="35" width="2.6640625" style="2" customWidth="1"/>
    <col min="36" max="37" width="15.6640625" style="2" customWidth="1"/>
    <col min="38" max="45" width="0" style="2" hidden="1" customWidth="1"/>
    <col min="46" max="16384" width="9" style="2"/>
  </cols>
  <sheetData>
    <row r="1" spans="1:45" ht="12" customHeight="1" thickTop="1" x14ac:dyDescent="0.15">
      <c r="B1" s="4" t="s">
        <v>28</v>
      </c>
      <c r="AB1" s="5"/>
      <c r="AC1" s="5"/>
      <c r="AD1" s="5"/>
      <c r="AE1" s="5"/>
      <c r="AF1" s="5"/>
      <c r="AG1" s="5"/>
      <c r="AH1" s="5"/>
      <c r="AJ1" s="105" t="s">
        <v>142</v>
      </c>
    </row>
    <row r="2" spans="1:45" ht="19.95" customHeight="1" x14ac:dyDescent="0.15">
      <c r="B2" s="445" t="s">
        <v>35</v>
      </c>
      <c r="C2" s="445"/>
      <c r="D2" s="445"/>
      <c r="E2" s="445"/>
      <c r="F2" s="445"/>
      <c r="G2" s="445"/>
      <c r="H2" s="445"/>
      <c r="I2" s="445"/>
      <c r="J2" s="445"/>
      <c r="K2" s="445"/>
      <c r="L2" s="445"/>
      <c r="M2" s="445"/>
      <c r="N2" s="445"/>
      <c r="O2" s="445"/>
      <c r="P2" s="445"/>
      <c r="Q2" s="445"/>
      <c r="R2" s="445"/>
      <c r="S2" s="445"/>
      <c r="T2" s="445"/>
      <c r="U2" s="445"/>
      <c r="V2" s="445"/>
      <c r="W2" s="445"/>
      <c r="X2" s="445"/>
      <c r="Y2" s="445"/>
      <c r="Z2" s="445"/>
      <c r="AA2" s="445"/>
      <c r="AB2" s="445"/>
      <c r="AC2" s="445"/>
      <c r="AD2" s="445"/>
      <c r="AE2" s="445"/>
      <c r="AF2" s="445"/>
      <c r="AG2" s="445"/>
      <c r="AH2" s="445"/>
      <c r="AJ2" s="281">
        <f>'A-様式第1号-年金・一時金請求書'!AJ2</f>
        <v>1</v>
      </c>
    </row>
    <row r="3" spans="1:45" ht="7.95" customHeight="1" x14ac:dyDescent="0.15">
      <c r="AB3" s="16"/>
      <c r="AC3" s="16"/>
      <c r="AD3" s="16"/>
      <c r="AE3" s="16"/>
      <c r="AF3" s="16"/>
      <c r="AG3" s="16"/>
      <c r="AH3" s="16"/>
      <c r="AJ3" s="282"/>
    </row>
    <row r="4" spans="1:45" ht="15" customHeight="1" x14ac:dyDescent="0.15">
      <c r="B4" s="36"/>
      <c r="C4" s="36"/>
      <c r="D4" s="36"/>
      <c r="E4" s="36"/>
      <c r="F4" s="36"/>
      <c r="G4" s="36"/>
      <c r="H4" s="36"/>
      <c r="I4" s="36"/>
      <c r="AA4" s="62" t="s">
        <v>125</v>
      </c>
      <c r="AB4" s="512">
        <f ca="1">TODAY()</f>
        <v>44753</v>
      </c>
      <c r="AC4" s="512"/>
      <c r="AD4" s="60" t="s">
        <v>8</v>
      </c>
      <c r="AE4" s="109">
        <f ca="1">TODAY()</f>
        <v>44753</v>
      </c>
      <c r="AF4" s="60" t="s">
        <v>33</v>
      </c>
      <c r="AG4" s="110">
        <f ca="1">TODAY()</f>
        <v>44753</v>
      </c>
      <c r="AH4" s="58" t="s">
        <v>10</v>
      </c>
      <c r="AJ4" s="282"/>
    </row>
    <row r="5" spans="1:45" ht="7.95" customHeight="1" x14ac:dyDescent="0.15">
      <c r="AB5" s="16"/>
      <c r="AC5" s="16"/>
      <c r="AD5" s="16"/>
      <c r="AE5" s="16"/>
      <c r="AF5" s="16"/>
      <c r="AG5" s="16"/>
      <c r="AH5" s="16"/>
      <c r="AJ5" s="282"/>
    </row>
    <row r="6" spans="1:45" ht="20.100000000000001" customHeight="1" thickBot="1" x14ac:dyDescent="0.2">
      <c r="B6" s="3" t="s">
        <v>0</v>
      </c>
      <c r="AB6" s="16"/>
      <c r="AC6" s="16"/>
      <c r="AD6" s="16"/>
      <c r="AE6" s="16"/>
      <c r="AF6" s="16"/>
      <c r="AG6" s="16"/>
      <c r="AH6" s="16"/>
      <c r="AJ6" s="283"/>
    </row>
    <row r="7" spans="1:45" ht="15" customHeight="1" thickTop="1" x14ac:dyDescent="0.15">
      <c r="B7" s="3" t="s">
        <v>87</v>
      </c>
      <c r="AB7" s="5"/>
      <c r="AC7" s="547" t="s">
        <v>90</v>
      </c>
      <c r="AD7" s="548"/>
      <c r="AE7" s="548"/>
      <c r="AF7" s="548"/>
      <c r="AG7" s="548"/>
      <c r="AH7" s="549"/>
    </row>
    <row r="8" spans="1:45" ht="20.100000000000001" customHeight="1" x14ac:dyDescent="0.15">
      <c r="B8" s="4"/>
      <c r="AB8" s="21"/>
      <c r="AC8" s="550"/>
      <c r="AD8" s="551"/>
      <c r="AE8" s="551"/>
      <c r="AF8" s="551"/>
      <c r="AG8" s="551"/>
      <c r="AH8" s="552"/>
      <c r="AJ8" s="13" t="s">
        <v>287</v>
      </c>
    </row>
    <row r="9" spans="1:45" ht="18" customHeight="1" x14ac:dyDescent="0.15">
      <c r="B9" s="446" t="s">
        <v>57</v>
      </c>
      <c r="C9" s="447"/>
      <c r="D9" s="447"/>
      <c r="E9" s="448"/>
      <c r="F9" s="525">
        <f>HLOOKUP(AJ2,'退職-入力フォーム'!$E$3:$X$26,12,0)</f>
        <v>0</v>
      </c>
      <c r="G9" s="526"/>
      <c r="H9" s="526"/>
      <c r="I9" s="526"/>
      <c r="J9" s="526"/>
      <c r="K9" s="526"/>
      <c r="L9" s="526"/>
      <c r="M9" s="526"/>
      <c r="N9" s="526"/>
      <c r="O9" s="527"/>
      <c r="P9" s="528" t="s">
        <v>60</v>
      </c>
      <c r="Q9" s="529"/>
      <c r="R9" s="529"/>
      <c r="S9" s="529"/>
      <c r="T9" s="529"/>
      <c r="U9" s="529"/>
      <c r="V9" s="529"/>
      <c r="W9" s="529"/>
      <c r="X9" s="529"/>
      <c r="Y9" s="529"/>
      <c r="Z9" s="529"/>
      <c r="AA9" s="529"/>
      <c r="AB9" s="10"/>
      <c r="AJ9" s="111">
        <f>DATEDIF(HLOOKUP(AJ2,'退職-入力フォーム'!$E$3:$X$28,6,0),HLOOKUP(AJ2,'退職-入力フォーム'!$E$3:$X$28,8,0),"Y")</f>
        <v>0</v>
      </c>
    </row>
    <row r="10" spans="1:45" ht="18" customHeight="1" x14ac:dyDescent="0.15">
      <c r="B10" s="452"/>
      <c r="C10" s="453"/>
      <c r="D10" s="453"/>
      <c r="E10" s="454"/>
      <c r="F10" s="492"/>
      <c r="G10" s="493"/>
      <c r="H10" s="493"/>
      <c r="I10" s="493"/>
      <c r="J10" s="493"/>
      <c r="K10" s="493"/>
      <c r="L10" s="493"/>
      <c r="M10" s="493"/>
      <c r="N10" s="493"/>
      <c r="O10" s="494"/>
      <c r="P10" s="528"/>
      <c r="Q10" s="529"/>
      <c r="R10" s="529"/>
      <c r="S10" s="529"/>
      <c r="T10" s="529"/>
      <c r="U10" s="529"/>
      <c r="V10" s="529"/>
      <c r="W10" s="529"/>
      <c r="X10" s="529"/>
      <c r="Y10" s="529"/>
      <c r="Z10" s="529"/>
      <c r="AA10" s="529"/>
      <c r="AB10" s="7"/>
      <c r="AC10" s="7"/>
      <c r="AI10" s="8"/>
      <c r="AJ10" s="644" t="str">
        <f>IF(AND(F9="退職年金",AJ9&lt;54),"？ 年金の受給条件を満たしていますか","")</f>
        <v/>
      </c>
      <c r="AK10" s="644"/>
    </row>
    <row r="11" spans="1:45" ht="15" customHeight="1" thickBot="1" x14ac:dyDescent="0.2">
      <c r="B11" s="52"/>
      <c r="C11" s="52"/>
      <c r="D11" s="52"/>
      <c r="E11" s="52"/>
      <c r="F11" s="52"/>
      <c r="G11" s="52"/>
      <c r="H11" s="46"/>
      <c r="I11" s="46"/>
      <c r="J11" s="46"/>
      <c r="K11" s="46"/>
      <c r="L11" s="46"/>
      <c r="M11" s="46"/>
      <c r="N11" s="46"/>
      <c r="O11" s="46"/>
      <c r="P11" s="20"/>
      <c r="Q11" s="20"/>
      <c r="R11" s="20"/>
      <c r="S11" s="20"/>
      <c r="T11" s="20"/>
      <c r="U11" s="20"/>
      <c r="V11" s="20"/>
      <c r="W11" s="20"/>
      <c r="X11" s="20"/>
      <c r="Y11" s="20"/>
      <c r="Z11" s="7"/>
      <c r="AA11" s="7"/>
      <c r="AB11" s="7"/>
      <c r="AC11" s="7"/>
      <c r="AI11" s="8"/>
    </row>
    <row r="12" spans="1:45" s="3" customFormat="1" ht="22.5" customHeight="1" thickTop="1" x14ac:dyDescent="0.15">
      <c r="A12" s="2"/>
      <c r="B12" s="481" t="s">
        <v>1</v>
      </c>
      <c r="C12" s="401"/>
      <c r="D12" s="402"/>
      <c r="E12" s="399" t="str">
        <f>MID(基礎情報!D4,1,1)</f>
        <v/>
      </c>
      <c r="F12" s="479" t="str">
        <f>MID(基礎情報!D4,2,1)</f>
        <v/>
      </c>
      <c r="G12" s="479" t="str">
        <f>MID(基礎情報!D4,3,1)</f>
        <v/>
      </c>
      <c r="H12" s="477" t="str">
        <f>MID(基礎情報!D4,4,1)</f>
        <v/>
      </c>
      <c r="I12" s="401" t="s">
        <v>5</v>
      </c>
      <c r="J12" s="401"/>
      <c r="K12" s="402"/>
      <c r="L12" s="405" t="str">
        <f>IF(基礎情報!D5=0,"【エラー！】基礎情報を登録してください",基礎情報!D5)</f>
        <v>【エラー！】基礎情報を登録してください</v>
      </c>
      <c r="M12" s="406"/>
      <c r="N12" s="406"/>
      <c r="O12" s="406"/>
      <c r="P12" s="406"/>
      <c r="Q12" s="406"/>
      <c r="R12" s="406"/>
      <c r="S12" s="406"/>
      <c r="T12" s="406"/>
      <c r="U12" s="406"/>
      <c r="V12" s="406"/>
      <c r="W12" s="406"/>
      <c r="X12" s="406"/>
      <c r="Y12" s="406"/>
      <c r="Z12" s="406"/>
      <c r="AA12" s="406"/>
      <c r="AB12" s="407"/>
      <c r="AC12" s="553" t="s">
        <v>52</v>
      </c>
      <c r="AD12" s="554"/>
      <c r="AE12" s="554"/>
      <c r="AF12" s="554"/>
      <c r="AG12" s="554"/>
      <c r="AH12" s="555"/>
      <c r="AI12" s="2"/>
    </row>
    <row r="13" spans="1:45" s="3" customFormat="1" ht="22.5" customHeight="1" x14ac:dyDescent="0.15">
      <c r="A13" s="2"/>
      <c r="B13" s="482"/>
      <c r="C13" s="403"/>
      <c r="D13" s="404"/>
      <c r="E13" s="400"/>
      <c r="F13" s="480"/>
      <c r="G13" s="480"/>
      <c r="H13" s="478"/>
      <c r="I13" s="403"/>
      <c r="J13" s="403"/>
      <c r="K13" s="404"/>
      <c r="L13" s="408" t="str">
        <f>基礎情報!D6&amp;"　　"&amp;基礎情報!D7</f>
        <v>　　</v>
      </c>
      <c r="M13" s="409"/>
      <c r="N13" s="409"/>
      <c r="O13" s="409"/>
      <c r="P13" s="409"/>
      <c r="Q13" s="409"/>
      <c r="R13" s="409"/>
      <c r="S13" s="409"/>
      <c r="T13" s="409"/>
      <c r="U13" s="409"/>
      <c r="V13" s="409"/>
      <c r="W13" s="409"/>
      <c r="X13" s="409"/>
      <c r="Y13" s="409"/>
      <c r="Z13" s="409"/>
      <c r="AA13" s="409"/>
      <c r="AB13" s="410"/>
      <c r="AC13" s="556"/>
      <c r="AD13" s="459"/>
      <c r="AE13" s="459"/>
      <c r="AF13" s="459"/>
      <c r="AG13" s="459"/>
      <c r="AH13" s="557"/>
      <c r="AI13" s="2"/>
      <c r="AM13" s="3">
        <v>10</v>
      </c>
      <c r="AN13" s="3">
        <v>1</v>
      </c>
    </row>
    <row r="14" spans="1:45" s="3" customFormat="1" ht="45" customHeight="1" thickBot="1" x14ac:dyDescent="0.2">
      <c r="A14" s="2"/>
      <c r="B14" s="513" t="s">
        <v>2</v>
      </c>
      <c r="C14" s="514"/>
      <c r="D14" s="515"/>
      <c r="E14" s="80">
        <f>IF(AM14=0,0,RIGHT(AM14,1))</f>
        <v>0</v>
      </c>
      <c r="F14" s="81">
        <f>IF(AN14=0,0,RIGHT(AN14,1))</f>
        <v>0</v>
      </c>
      <c r="G14" s="513" t="s">
        <v>34</v>
      </c>
      <c r="H14" s="514"/>
      <c r="I14" s="514"/>
      <c r="J14" s="514"/>
      <c r="K14" s="515"/>
      <c r="L14" s="516" t="str">
        <f>IF(IFERROR(VLOOKUP($AL$14,基礎情報!$G$5:$H$103,2,0),"")=0,"【エラー！】基礎情報を登録してください",IFERROR(VLOOKUP($AL$14,基礎情報!$G$5:$H$103,2,0),""))</f>
        <v/>
      </c>
      <c r="M14" s="517"/>
      <c r="N14" s="517"/>
      <c r="O14" s="517"/>
      <c r="P14" s="517"/>
      <c r="Q14" s="517"/>
      <c r="R14" s="517"/>
      <c r="S14" s="517"/>
      <c r="T14" s="517"/>
      <c r="U14" s="517"/>
      <c r="V14" s="517"/>
      <c r="W14" s="517"/>
      <c r="X14" s="517"/>
      <c r="Y14" s="517"/>
      <c r="Z14" s="517"/>
      <c r="AA14" s="517"/>
      <c r="AB14" s="518"/>
      <c r="AC14" s="558"/>
      <c r="AD14" s="559"/>
      <c r="AE14" s="559"/>
      <c r="AF14" s="559"/>
      <c r="AG14" s="559"/>
      <c r="AH14" s="560"/>
      <c r="AI14" s="2"/>
      <c r="AL14" s="3">
        <f>HLOOKUP($AJ$2,'退職-入力フォーム'!$E$3:$X$15,2,0)</f>
        <v>0</v>
      </c>
      <c r="AM14" s="3">
        <f>INT($AL$14/AM13)</f>
        <v>0</v>
      </c>
      <c r="AN14" s="3">
        <f>INT($AL$14/AN13)</f>
        <v>0</v>
      </c>
    </row>
    <row r="15" spans="1:45" ht="10.050000000000001" customHeight="1" thickTop="1" thickBot="1" x14ac:dyDescent="0.2">
      <c r="B15" s="1"/>
      <c r="C15" s="1"/>
      <c r="D15" s="1"/>
      <c r="E15" s="1"/>
      <c r="F15" s="1"/>
      <c r="G15" s="1"/>
      <c r="H15" s="63"/>
      <c r="I15" s="63"/>
      <c r="J15" s="61"/>
      <c r="K15" s="60"/>
      <c r="L15" s="60"/>
      <c r="M15" s="60"/>
      <c r="N15" s="60"/>
      <c r="O15" s="60"/>
      <c r="P15" s="60"/>
      <c r="Q15" s="60"/>
      <c r="R15" s="60"/>
      <c r="S15" s="60"/>
      <c r="T15" s="60"/>
      <c r="U15" s="60"/>
      <c r="V15" s="60"/>
      <c r="W15" s="60"/>
      <c r="X15" s="60"/>
      <c r="Y15" s="60"/>
      <c r="Z15" s="60"/>
      <c r="AA15" s="60"/>
      <c r="AB15" s="37"/>
      <c r="AC15" s="37"/>
      <c r="AD15" s="37"/>
      <c r="AE15" s="37"/>
      <c r="AF15" s="37"/>
      <c r="AG15" s="8"/>
      <c r="AH15" s="8"/>
    </row>
    <row r="16" spans="1:45" s="3" customFormat="1" ht="12.75" customHeight="1" thickTop="1" x14ac:dyDescent="0.15">
      <c r="A16" s="2"/>
      <c r="B16" s="424" t="s">
        <v>16</v>
      </c>
      <c r="C16" s="425"/>
      <c r="D16" s="426"/>
      <c r="E16" s="433">
        <f>IF(AM17=0,0,RIGHT(AM17,1))</f>
        <v>0</v>
      </c>
      <c r="F16" s="436">
        <f t="shared" ref="F16:K16" si="0">IF(AN17=0,0,RIGHT(AN17,1))</f>
        <v>0</v>
      </c>
      <c r="G16" s="436">
        <f t="shared" si="0"/>
        <v>0</v>
      </c>
      <c r="H16" s="436">
        <f t="shared" si="0"/>
        <v>0</v>
      </c>
      <c r="I16" s="436">
        <f t="shared" si="0"/>
        <v>0</v>
      </c>
      <c r="J16" s="436">
        <f t="shared" si="0"/>
        <v>0</v>
      </c>
      <c r="K16" s="439">
        <f t="shared" si="0"/>
        <v>0</v>
      </c>
      <c r="L16" s="424" t="s">
        <v>92</v>
      </c>
      <c r="M16" s="425"/>
      <c r="N16" s="426"/>
      <c r="O16" s="47" t="s">
        <v>12</v>
      </c>
      <c r="P16" s="422"/>
      <c r="Q16" s="422"/>
      <c r="R16" s="422"/>
      <c r="S16" s="422"/>
      <c r="T16" s="422"/>
      <c r="U16" s="422"/>
      <c r="V16" s="422"/>
      <c r="W16" s="422"/>
      <c r="X16" s="422"/>
      <c r="Y16" s="422"/>
      <c r="Z16" s="422"/>
      <c r="AA16" s="422"/>
      <c r="AB16" s="422"/>
      <c r="AC16" s="422"/>
      <c r="AD16" s="535"/>
      <c r="AE16" s="536" t="s">
        <v>76</v>
      </c>
      <c r="AF16" s="537"/>
      <c r="AG16" s="537"/>
      <c r="AH16" s="538"/>
      <c r="AJ16" s="642" t="s">
        <v>319</v>
      </c>
      <c r="AK16" s="643"/>
      <c r="AM16" s="3">
        <v>1000000</v>
      </c>
      <c r="AN16" s="3">
        <v>100000</v>
      </c>
      <c r="AO16" s="3">
        <v>10000</v>
      </c>
      <c r="AP16" s="3">
        <v>1000</v>
      </c>
      <c r="AQ16" s="3">
        <v>100</v>
      </c>
      <c r="AR16" s="3">
        <v>10</v>
      </c>
      <c r="AS16" s="3">
        <v>1</v>
      </c>
    </row>
    <row r="17" spans="1:45" s="3" customFormat="1" ht="39.9" customHeight="1" x14ac:dyDescent="0.15">
      <c r="A17" s="2"/>
      <c r="B17" s="427"/>
      <c r="C17" s="428"/>
      <c r="D17" s="429"/>
      <c r="E17" s="434"/>
      <c r="F17" s="437"/>
      <c r="G17" s="437"/>
      <c r="H17" s="437"/>
      <c r="I17" s="437"/>
      <c r="J17" s="437"/>
      <c r="K17" s="440"/>
      <c r="L17" s="427"/>
      <c r="M17" s="428"/>
      <c r="N17" s="429"/>
      <c r="O17" s="485" t="s">
        <v>13</v>
      </c>
      <c r="P17" s="539"/>
      <c r="Q17" s="539"/>
      <c r="R17" s="539"/>
      <c r="S17" s="539"/>
      <c r="T17" s="539"/>
      <c r="U17" s="539"/>
      <c r="V17" s="539"/>
      <c r="W17" s="539"/>
      <c r="X17" s="539"/>
      <c r="Y17" s="539"/>
      <c r="Z17" s="539"/>
      <c r="AA17" s="539"/>
      <c r="AB17" s="539"/>
      <c r="AC17" s="539"/>
      <c r="AD17" s="540"/>
      <c r="AE17" s="541" t="s">
        <v>39</v>
      </c>
      <c r="AF17" s="542"/>
      <c r="AG17" s="542"/>
      <c r="AH17" s="543"/>
      <c r="AJ17" s="643"/>
      <c r="AK17" s="643"/>
      <c r="AL17" s="3">
        <f>HLOOKUP($AJ$2,'退職-入力フォーム'!$E$3:$X$12,3,0)</f>
        <v>0</v>
      </c>
      <c r="AM17" s="3">
        <f>INT($AL$17/AM16)</f>
        <v>0</v>
      </c>
      <c r="AN17" s="3">
        <f t="shared" ref="AN17:AS17" si="1">INT($AL$17/AN16)</f>
        <v>0</v>
      </c>
      <c r="AO17" s="3">
        <f t="shared" si="1"/>
        <v>0</v>
      </c>
      <c r="AP17" s="3">
        <f t="shared" si="1"/>
        <v>0</v>
      </c>
      <c r="AQ17" s="3">
        <f t="shared" si="1"/>
        <v>0</v>
      </c>
      <c r="AR17" s="3">
        <f t="shared" si="1"/>
        <v>0</v>
      </c>
      <c r="AS17" s="3">
        <f t="shared" si="1"/>
        <v>0</v>
      </c>
    </row>
    <row r="18" spans="1:45" s="3" customFormat="1" ht="12.9" customHeight="1" thickBot="1" x14ac:dyDescent="0.2">
      <c r="A18" s="2"/>
      <c r="B18" s="561"/>
      <c r="C18" s="403"/>
      <c r="D18" s="562"/>
      <c r="E18" s="435"/>
      <c r="F18" s="438"/>
      <c r="G18" s="438"/>
      <c r="H18" s="438"/>
      <c r="I18" s="438"/>
      <c r="J18" s="438"/>
      <c r="K18" s="441"/>
      <c r="L18" s="427"/>
      <c r="M18" s="428"/>
      <c r="N18" s="429"/>
      <c r="O18" s="430"/>
      <c r="P18" s="416" t="s">
        <v>65</v>
      </c>
      <c r="Q18" s="416"/>
      <c r="R18" s="416"/>
      <c r="S18" s="486">
        <f>HLOOKUP(AJ2,'退職-入力フォーム'!$E$3:$X$13,6,0)</f>
        <v>0</v>
      </c>
      <c r="T18" s="486"/>
      <c r="U18" s="486"/>
      <c r="V18" s="486"/>
      <c r="W18" s="44" t="s">
        <v>8</v>
      </c>
      <c r="X18" s="470">
        <f>HLOOKUP(AJ2,'退職-入力フォーム'!$E$3:$X$13,6,0)</f>
        <v>0</v>
      </c>
      <c r="Y18" s="470"/>
      <c r="Z18" s="44" t="s">
        <v>33</v>
      </c>
      <c r="AA18" s="530">
        <f>HLOOKUP(AJ2,'退職-入力フォーム'!$E$3:$X$13,6,0)</f>
        <v>0</v>
      </c>
      <c r="AB18" s="530"/>
      <c r="AC18" s="44" t="s">
        <v>10</v>
      </c>
      <c r="AD18" s="35" t="s">
        <v>67</v>
      </c>
      <c r="AE18" s="544"/>
      <c r="AF18" s="545"/>
      <c r="AG18" s="545"/>
      <c r="AH18" s="546"/>
      <c r="AJ18" s="643"/>
      <c r="AK18" s="643"/>
    </row>
    <row r="19" spans="1:45" ht="15" customHeight="1" thickTop="1" x14ac:dyDescent="0.15">
      <c r="B19" s="495" t="s">
        <v>68</v>
      </c>
      <c r="C19" s="496"/>
      <c r="D19" s="496"/>
      <c r="E19" s="496"/>
      <c r="F19" s="496"/>
      <c r="G19" s="496"/>
      <c r="H19" s="496"/>
      <c r="I19" s="496"/>
      <c r="J19" s="496"/>
      <c r="K19" s="496"/>
      <c r="L19" s="496"/>
      <c r="M19" s="497"/>
      <c r="N19" s="531" t="s">
        <v>93</v>
      </c>
      <c r="O19" s="532"/>
      <c r="P19" s="532"/>
      <c r="Q19" s="532"/>
      <c r="R19" s="532"/>
      <c r="S19" s="532"/>
      <c r="T19" s="532"/>
      <c r="U19" s="532"/>
      <c r="V19" s="532"/>
      <c r="W19" s="532"/>
      <c r="X19" s="532"/>
      <c r="Y19" s="533"/>
      <c r="Z19" s="534" t="s">
        <v>78</v>
      </c>
      <c r="AA19" s="534"/>
      <c r="AB19" s="534"/>
      <c r="AC19" s="534"/>
      <c r="AD19" s="534"/>
      <c r="AE19" s="403"/>
      <c r="AF19" s="403"/>
      <c r="AG19" s="403"/>
      <c r="AH19" s="404"/>
      <c r="AI19" s="3"/>
    </row>
    <row r="20" spans="1:45" ht="15" customHeight="1" x14ac:dyDescent="0.15">
      <c r="B20" s="599">
        <f>HLOOKUP(AJ2,'退職-入力フォーム'!$E$3:$X$28,13,0)</f>
        <v>0</v>
      </c>
      <c r="C20" s="600"/>
      <c r="D20" s="600"/>
      <c r="E20" s="600"/>
      <c r="F20" s="600"/>
      <c r="G20" s="473" t="s">
        <v>8</v>
      </c>
      <c r="H20" s="603">
        <f>HLOOKUP(AJ2,'退職-入力フォーム'!$E$3:$X$28,13,0)</f>
        <v>0</v>
      </c>
      <c r="I20" s="603"/>
      <c r="J20" s="473" t="s">
        <v>9</v>
      </c>
      <c r="K20" s="605">
        <f>HLOOKUP(AJ2,'退職-入力フォーム'!$E$3:$X$28,13,0)</f>
        <v>0</v>
      </c>
      <c r="L20" s="605"/>
      <c r="M20" s="507" t="s">
        <v>10</v>
      </c>
      <c r="N20" s="588">
        <f>HLOOKUP(AJ2,'退職-入力フォーム'!$E$3:$X$13,8,0)</f>
        <v>0</v>
      </c>
      <c r="O20" s="589"/>
      <c r="P20" s="589"/>
      <c r="Q20" s="589"/>
      <c r="R20" s="589"/>
      <c r="S20" s="473" t="s">
        <v>8</v>
      </c>
      <c r="T20" s="592">
        <f>HLOOKUP(AJ2,'退職-入力フォーム'!$E$3:$X$13,8,0)</f>
        <v>0</v>
      </c>
      <c r="U20" s="592"/>
      <c r="V20" s="473" t="s">
        <v>9</v>
      </c>
      <c r="W20" s="594">
        <f>HLOOKUP(AJ2,'退職-入力フォーム'!$E$3:$X$13,8,0)</f>
        <v>0</v>
      </c>
      <c r="X20" s="594"/>
      <c r="Y20" s="507" t="s">
        <v>10</v>
      </c>
      <c r="Z20" s="55" t="s">
        <v>12</v>
      </c>
      <c r="AA20" s="563" t="str">
        <f>IF(HLOOKUP(AJ2,'退職-入力フォーム'!$E$3:$X$13,9,0)="","",HLOOKUP(AJ2,'退職-入力フォーム'!$E$3:$X$13,9,0))</f>
        <v/>
      </c>
      <c r="AB20" s="563"/>
      <c r="AC20" s="563"/>
      <c r="AD20" s="563"/>
      <c r="AE20" s="563"/>
      <c r="AF20" s="563"/>
      <c r="AG20" s="563"/>
      <c r="AH20" s="564"/>
      <c r="AI20" s="3"/>
    </row>
    <row r="21" spans="1:45" ht="33" customHeight="1" x14ac:dyDescent="0.15">
      <c r="B21" s="601"/>
      <c r="C21" s="602"/>
      <c r="D21" s="602"/>
      <c r="E21" s="602"/>
      <c r="F21" s="602"/>
      <c r="G21" s="474"/>
      <c r="H21" s="604"/>
      <c r="I21" s="604"/>
      <c r="J21" s="474"/>
      <c r="K21" s="606"/>
      <c r="L21" s="606"/>
      <c r="M21" s="508"/>
      <c r="N21" s="590"/>
      <c r="O21" s="591"/>
      <c r="P21" s="591"/>
      <c r="Q21" s="591"/>
      <c r="R21" s="591"/>
      <c r="S21" s="474"/>
      <c r="T21" s="593"/>
      <c r="U21" s="593"/>
      <c r="V21" s="474"/>
      <c r="W21" s="595"/>
      <c r="X21" s="595"/>
      <c r="Y21" s="508"/>
      <c r="Z21" s="228" t="s">
        <v>13</v>
      </c>
      <c r="AA21" s="565" t="str">
        <f>IF(HLOOKUP(AJ2,'退職-入力フォーム'!$E$3:$X$13,10,0)="","",HLOOKUP(AJ2,'退職-入力フォーム'!$E$3:$X$13,10,0))</f>
        <v/>
      </c>
      <c r="AB21" s="565"/>
      <c r="AC21" s="565"/>
      <c r="AD21" s="565"/>
      <c r="AE21" s="565"/>
      <c r="AF21" s="565"/>
      <c r="AG21" s="565"/>
      <c r="AH21" s="566"/>
      <c r="AI21" s="3"/>
      <c r="AJ21" s="524" t="str">
        <f>IF(N20&lt;B20,"！ 就職日と退職日は間違っていませんか","")</f>
        <v/>
      </c>
      <c r="AK21" s="524"/>
    </row>
    <row r="22" spans="1:45" ht="10.050000000000001" customHeight="1" x14ac:dyDescent="0.15"/>
    <row r="23" spans="1:45" ht="15" customHeight="1" thickBot="1" x14ac:dyDescent="0.2">
      <c r="B23" s="1" t="s">
        <v>70</v>
      </c>
    </row>
    <row r="24" spans="1:45" ht="15" customHeight="1" thickTop="1" x14ac:dyDescent="0.15">
      <c r="B24" s="567" t="s">
        <v>69</v>
      </c>
      <c r="C24" s="570" t="s">
        <v>71</v>
      </c>
      <c r="D24" s="570"/>
      <c r="E24" s="570"/>
      <c r="F24" s="570"/>
      <c r="G24" s="570"/>
      <c r="H24" s="570"/>
      <c r="I24" s="570"/>
      <c r="J24" s="570"/>
      <c r="K24" s="570"/>
      <c r="L24" s="570"/>
      <c r="M24" s="570"/>
      <c r="N24" s="570"/>
      <c r="O24" s="570"/>
      <c r="P24" s="495"/>
      <c r="Q24" s="571" t="s">
        <v>77</v>
      </c>
      <c r="R24" s="572"/>
      <c r="S24" s="572"/>
      <c r="T24" s="573"/>
      <c r="U24" s="574" t="s">
        <v>29</v>
      </c>
      <c r="V24" s="496"/>
      <c r="W24" s="496"/>
      <c r="X24" s="496"/>
      <c r="Y24" s="496"/>
      <c r="Z24" s="497"/>
      <c r="AB24" s="18"/>
      <c r="AC24" s="18"/>
      <c r="AD24" s="18"/>
      <c r="AE24" s="18"/>
      <c r="AF24" s="18"/>
      <c r="AG24" s="18"/>
      <c r="AH24" s="18"/>
      <c r="AI24" s="18"/>
    </row>
    <row r="25" spans="1:45" ht="12" customHeight="1" x14ac:dyDescent="0.15">
      <c r="B25" s="568"/>
      <c r="C25" s="43" t="s">
        <v>12</v>
      </c>
      <c r="D25" s="575" t="str">
        <f>IF(HLOOKUP($AJ$2,'退職-入力フォーム'!$E$3:$X$28,14,0)=0,"",HLOOKUP($AJ$2,'退職-入力フォーム'!$E$3:$X$28,14,0))</f>
        <v/>
      </c>
      <c r="E25" s="575"/>
      <c r="F25" s="575"/>
      <c r="G25" s="575"/>
      <c r="H25" s="575"/>
      <c r="I25" s="575"/>
      <c r="J25" s="575"/>
      <c r="K25" s="575"/>
      <c r="L25" s="575"/>
      <c r="M25" s="575"/>
      <c r="N25" s="575"/>
      <c r="O25" s="575"/>
      <c r="P25" s="575"/>
      <c r="Q25" s="576" t="s">
        <v>39</v>
      </c>
      <c r="R25" s="577"/>
      <c r="S25" s="577"/>
      <c r="T25" s="578"/>
      <c r="U25" s="582" t="str">
        <f>IF(HLOOKUP($AJ$2,'退職-入力フォーム'!$E$3:$X$28,16,0)=0,"",HLOOKUP($AJ$2,'退職-入力フォーム'!$E$3:$X$28,16,0))</f>
        <v/>
      </c>
      <c r="V25" s="583"/>
      <c r="W25" s="583"/>
      <c r="X25" s="583"/>
      <c r="Y25" s="583"/>
      <c r="Z25" s="584"/>
      <c r="AB25" s="18"/>
      <c r="AC25" s="18"/>
      <c r="AD25" s="18"/>
      <c r="AE25" s="18"/>
      <c r="AF25" s="18"/>
      <c r="AG25" s="18"/>
      <c r="AH25" s="18"/>
      <c r="AI25" s="18"/>
    </row>
    <row r="26" spans="1:45" ht="36.9" customHeight="1" thickBot="1" x14ac:dyDescent="0.2">
      <c r="B26" s="569"/>
      <c r="C26" s="45" t="s">
        <v>13</v>
      </c>
      <c r="D26" s="596" t="str">
        <f>IF(HLOOKUP($AJ$2,'退職-入力フォーム'!$E$3:$X$28,15,0)=0,"",HLOOKUP($AJ$2,'退職-入力フォーム'!$E$3:$X$28,15,0))</f>
        <v/>
      </c>
      <c r="E26" s="597"/>
      <c r="F26" s="597"/>
      <c r="G26" s="597"/>
      <c r="H26" s="597"/>
      <c r="I26" s="597"/>
      <c r="J26" s="597"/>
      <c r="K26" s="597"/>
      <c r="L26" s="597"/>
      <c r="M26" s="597"/>
      <c r="N26" s="597"/>
      <c r="O26" s="597"/>
      <c r="P26" s="598"/>
      <c r="Q26" s="579"/>
      <c r="R26" s="580"/>
      <c r="S26" s="580"/>
      <c r="T26" s="581"/>
      <c r="U26" s="585"/>
      <c r="V26" s="586"/>
      <c r="W26" s="586"/>
      <c r="X26" s="586"/>
      <c r="Y26" s="586"/>
      <c r="Z26" s="587"/>
      <c r="AA26" s="3"/>
      <c r="AB26" s="3"/>
      <c r="AC26" s="3"/>
      <c r="AD26" s="3"/>
      <c r="AE26" s="3"/>
      <c r="AF26" s="3"/>
      <c r="AG26" s="3"/>
      <c r="AH26" s="3"/>
      <c r="AI26" s="3"/>
      <c r="AJ26" s="524" t="str">
        <f>IF(HLOOKUP(AJ2,'退職-入力フォーム'!$E$3:$X$13,7,0)="死亡退職","！ 遺族押印欄に印鑑を押してください","")</f>
        <v/>
      </c>
      <c r="AK26" s="524"/>
    </row>
    <row r="27" spans="1:45" ht="10.050000000000001" customHeight="1" thickTop="1" x14ac:dyDescent="0.15">
      <c r="B27" s="3"/>
    </row>
    <row r="28" spans="1:45" ht="42" customHeight="1" x14ac:dyDescent="0.15">
      <c r="B28" s="567" t="s">
        <v>31</v>
      </c>
      <c r="C28" s="650"/>
      <c r="D28" s="649"/>
      <c r="E28" s="649"/>
      <c r="F28" s="649"/>
      <c r="G28" s="649"/>
      <c r="H28" s="649"/>
      <c r="I28" s="649"/>
      <c r="J28" s="649"/>
      <c r="K28" s="649"/>
      <c r="L28" s="649"/>
      <c r="M28" s="534" t="s">
        <v>302</v>
      </c>
      <c r="N28" s="534"/>
      <c r="O28" s="534"/>
      <c r="P28" s="534"/>
      <c r="Q28" s="534"/>
      <c r="R28" s="534"/>
      <c r="S28" s="534"/>
      <c r="T28" s="649"/>
      <c r="U28" s="649"/>
      <c r="V28" s="649"/>
      <c r="W28" s="649"/>
      <c r="X28" s="649"/>
      <c r="Y28" s="649"/>
      <c r="Z28" s="649"/>
      <c r="AA28" s="649"/>
      <c r="AB28" s="649"/>
      <c r="AC28" s="534" t="s">
        <v>120</v>
      </c>
      <c r="AD28" s="534"/>
      <c r="AE28" s="534"/>
      <c r="AF28" s="534"/>
      <c r="AG28" s="534"/>
      <c r="AH28" s="647"/>
      <c r="AJ28" s="642" t="s">
        <v>320</v>
      </c>
      <c r="AK28" s="643"/>
    </row>
    <row r="29" spans="1:45" ht="9.9" customHeight="1" x14ac:dyDescent="0.15">
      <c r="B29" s="568"/>
      <c r="C29" s="607" t="s">
        <v>61</v>
      </c>
      <c r="D29" s="608"/>
      <c r="E29" s="608"/>
      <c r="F29" s="609"/>
      <c r="G29" s="607" t="s">
        <v>62</v>
      </c>
      <c r="H29" s="608"/>
      <c r="I29" s="609"/>
      <c r="J29" s="481" t="s">
        <v>59</v>
      </c>
      <c r="K29" s="401"/>
      <c r="L29" s="402"/>
      <c r="M29" s="481" t="s">
        <v>36</v>
      </c>
      <c r="N29" s="608"/>
      <c r="O29" s="608"/>
      <c r="P29" s="608"/>
      <c r="Q29" s="608"/>
      <c r="R29" s="608"/>
      <c r="S29" s="609"/>
      <c r="T29" s="419" t="s">
        <v>21</v>
      </c>
      <c r="U29" s="420"/>
      <c r="V29" s="420"/>
      <c r="W29" s="420"/>
      <c r="X29" s="420"/>
      <c r="Y29" s="420"/>
      <c r="Z29" s="420"/>
      <c r="AA29" s="420"/>
      <c r="AB29" s="420"/>
      <c r="AC29" s="420"/>
      <c r="AD29" s="420"/>
      <c r="AE29" s="420"/>
      <c r="AF29" s="420"/>
      <c r="AG29" s="420"/>
      <c r="AH29" s="421"/>
      <c r="AI29" s="1"/>
      <c r="AJ29" s="643"/>
      <c r="AK29" s="643"/>
    </row>
    <row r="30" spans="1:45" ht="15" customHeight="1" x14ac:dyDescent="0.15">
      <c r="B30" s="568"/>
      <c r="C30" s="610"/>
      <c r="D30" s="611"/>
      <c r="E30" s="611"/>
      <c r="F30" s="612"/>
      <c r="G30" s="610"/>
      <c r="H30" s="611"/>
      <c r="I30" s="612"/>
      <c r="J30" s="482"/>
      <c r="K30" s="403"/>
      <c r="L30" s="404"/>
      <c r="M30" s="610"/>
      <c r="N30" s="611"/>
      <c r="O30" s="611"/>
      <c r="P30" s="611"/>
      <c r="Q30" s="611"/>
      <c r="R30" s="611"/>
      <c r="S30" s="612"/>
      <c r="T30" s="645"/>
      <c r="U30" s="563"/>
      <c r="V30" s="563"/>
      <c r="W30" s="563"/>
      <c r="X30" s="563"/>
      <c r="Y30" s="563"/>
      <c r="Z30" s="563"/>
      <c r="AA30" s="563"/>
      <c r="AB30" s="563"/>
      <c r="AC30" s="563"/>
      <c r="AD30" s="563"/>
      <c r="AE30" s="563"/>
      <c r="AF30" s="563"/>
      <c r="AG30" s="563"/>
      <c r="AH30" s="564"/>
      <c r="AI30" s="1"/>
      <c r="AJ30" s="643"/>
      <c r="AK30" s="643"/>
    </row>
    <row r="31" spans="1:45" ht="37.950000000000003" customHeight="1" x14ac:dyDescent="0.15">
      <c r="B31" s="569"/>
      <c r="C31" s="112"/>
      <c r="D31" s="113"/>
      <c r="E31" s="113"/>
      <c r="F31" s="114"/>
      <c r="G31" s="112"/>
      <c r="H31" s="113"/>
      <c r="I31" s="114"/>
      <c r="J31" s="646" t="s">
        <v>121</v>
      </c>
      <c r="K31" s="534"/>
      <c r="L31" s="647"/>
      <c r="M31" s="112"/>
      <c r="N31" s="113"/>
      <c r="O31" s="113"/>
      <c r="P31" s="113"/>
      <c r="Q31" s="113"/>
      <c r="R31" s="113"/>
      <c r="S31" s="114"/>
      <c r="T31" s="598"/>
      <c r="U31" s="648"/>
      <c r="V31" s="648"/>
      <c r="W31" s="648"/>
      <c r="X31" s="648"/>
      <c r="Y31" s="648"/>
      <c r="Z31" s="648"/>
      <c r="AA31" s="648"/>
      <c r="AB31" s="648"/>
      <c r="AC31" s="648"/>
      <c r="AD31" s="648"/>
      <c r="AE31" s="648"/>
      <c r="AF31" s="648"/>
      <c r="AG31" s="648"/>
      <c r="AH31" s="596"/>
      <c r="AI31" s="1"/>
      <c r="AJ31" s="643"/>
      <c r="AK31" s="643"/>
    </row>
    <row r="32" spans="1:45" ht="10.050000000000001" customHeight="1" x14ac:dyDescent="0.15">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J32" s="643"/>
      <c r="AK32" s="643"/>
    </row>
    <row r="33" spans="1:37" ht="12" customHeight="1" x14ac:dyDescent="0.15">
      <c r="B33" s="446" t="s">
        <v>58</v>
      </c>
      <c r="C33" s="625"/>
      <c r="D33" s="625"/>
      <c r="E33" s="625"/>
      <c r="F33" s="626"/>
      <c r="G33" s="57" t="s">
        <v>17</v>
      </c>
      <c r="H33" s="630"/>
      <c r="I33" s="630"/>
      <c r="J33" s="630"/>
      <c r="K33" s="630"/>
      <c r="L33" s="630"/>
      <c r="M33" s="630"/>
      <c r="N33" s="630"/>
      <c r="O33" s="630"/>
      <c r="P33" s="630"/>
      <c r="Q33" s="630"/>
      <c r="R33" s="630"/>
      <c r="S33" s="630"/>
      <c r="T33" s="630"/>
      <c r="U33" s="630"/>
      <c r="V33" s="630"/>
      <c r="W33" s="630"/>
      <c r="X33" s="630"/>
      <c r="Y33" s="630"/>
      <c r="Z33" s="630"/>
      <c r="AA33" s="630"/>
      <c r="AB33" s="630"/>
      <c r="AC33" s="630"/>
      <c r="AD33" s="630"/>
      <c r="AE33" s="630"/>
      <c r="AF33" s="630"/>
      <c r="AG33" s="630"/>
      <c r="AH33" s="631"/>
      <c r="AJ33" s="643"/>
      <c r="AK33" s="643"/>
    </row>
    <row r="34" spans="1:37" ht="35.1" customHeight="1" x14ac:dyDescent="0.15">
      <c r="B34" s="627"/>
      <c r="C34" s="628"/>
      <c r="D34" s="628"/>
      <c r="E34" s="628"/>
      <c r="F34" s="629"/>
      <c r="G34" s="632"/>
      <c r="H34" s="633"/>
      <c r="I34" s="633"/>
      <c r="J34" s="633"/>
      <c r="K34" s="633"/>
      <c r="L34" s="633"/>
      <c r="M34" s="633"/>
      <c r="N34" s="633"/>
      <c r="O34" s="633"/>
      <c r="P34" s="633"/>
      <c r="Q34" s="633"/>
      <c r="R34" s="633"/>
      <c r="S34" s="633"/>
      <c r="T34" s="633"/>
      <c r="U34" s="633"/>
      <c r="V34" s="633"/>
      <c r="W34" s="633"/>
      <c r="X34" s="633"/>
      <c r="Y34" s="633"/>
      <c r="Z34" s="633"/>
      <c r="AA34" s="633"/>
      <c r="AB34" s="633"/>
      <c r="AC34" s="633"/>
      <c r="AD34" s="633"/>
      <c r="AE34" s="633"/>
      <c r="AF34" s="633"/>
      <c r="AG34" s="633"/>
      <c r="AH34" s="634"/>
      <c r="AJ34" s="643"/>
      <c r="AK34" s="643"/>
    </row>
    <row r="35" spans="1:37" ht="10.050000000000001" customHeight="1" x14ac:dyDescent="0.15">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row>
    <row r="36" spans="1:37" s="3" customFormat="1" ht="9.9" customHeight="1" x14ac:dyDescent="0.15">
      <c r="B36" s="481" t="s">
        <v>95</v>
      </c>
      <c r="C36" s="401"/>
      <c r="D36" s="401"/>
      <c r="E36" s="635"/>
      <c r="F36" s="499" t="s">
        <v>94</v>
      </c>
      <c r="G36" s="499"/>
      <c r="H36" s="499"/>
      <c r="I36" s="499"/>
      <c r="J36" s="499"/>
      <c r="K36" s="499"/>
      <c r="L36" s="499"/>
      <c r="M36" s="499"/>
      <c r="N36" s="499"/>
      <c r="O36" s="499"/>
      <c r="P36" s="500"/>
      <c r="Q36" s="498" t="s">
        <v>18</v>
      </c>
      <c r="R36" s="499"/>
      <c r="S36" s="499"/>
      <c r="T36" s="499"/>
      <c r="U36" s="499"/>
      <c r="V36" s="499"/>
      <c r="W36" s="499"/>
      <c r="X36" s="499"/>
      <c r="Y36" s="500"/>
      <c r="Z36" s="499" t="s">
        <v>19</v>
      </c>
      <c r="AA36" s="499"/>
      <c r="AB36" s="499"/>
      <c r="AC36" s="499"/>
      <c r="AD36" s="499"/>
      <c r="AE36" s="499"/>
      <c r="AF36" s="499"/>
      <c r="AG36" s="499"/>
      <c r="AH36" s="519"/>
      <c r="AI36" s="2"/>
    </row>
    <row r="37" spans="1:37" s="3" customFormat="1" ht="24.9" customHeight="1" x14ac:dyDescent="0.15">
      <c r="B37" s="482"/>
      <c r="C37" s="403"/>
      <c r="D37" s="403"/>
      <c r="E37" s="636"/>
      <c r="F37" s="637"/>
      <c r="G37" s="638"/>
      <c r="H37" s="638"/>
      <c r="I37" s="638"/>
      <c r="J37" s="638"/>
      <c r="K37" s="638"/>
      <c r="L37" s="638"/>
      <c r="M37" s="638"/>
      <c r="N37" s="638"/>
      <c r="O37" s="638"/>
      <c r="P37" s="639"/>
      <c r="Q37" s="637"/>
      <c r="R37" s="638"/>
      <c r="S37" s="638"/>
      <c r="T37" s="638"/>
      <c r="U37" s="638"/>
      <c r="V37" s="638"/>
      <c r="W37" s="638"/>
      <c r="X37" s="638"/>
      <c r="Y37" s="639"/>
      <c r="Z37" s="638"/>
      <c r="AA37" s="638"/>
      <c r="AB37" s="638"/>
      <c r="AC37" s="638"/>
      <c r="AD37" s="638"/>
      <c r="AE37" s="638"/>
      <c r="AF37" s="638"/>
      <c r="AG37" s="638"/>
      <c r="AH37" s="640"/>
      <c r="AI37" s="2"/>
      <c r="AJ37" s="524" t="str">
        <f>IF(F37="","！ ご担当者名と連絡先を入力してください。","")</f>
        <v>！ ご担当者名と連絡先を入力してください。</v>
      </c>
      <c r="AK37" s="524"/>
    </row>
    <row r="38" spans="1:37" ht="10.050000000000001" customHeight="1" x14ac:dyDescent="0.15"/>
    <row r="39" spans="1:37" ht="16.05" customHeight="1" x14ac:dyDescent="0.15">
      <c r="B39" s="14" t="s">
        <v>117</v>
      </c>
      <c r="C39" s="14"/>
      <c r="D39" s="14"/>
      <c r="E39" s="14"/>
      <c r="F39" s="14"/>
      <c r="G39" s="14"/>
      <c r="H39" s="14"/>
      <c r="I39" s="14"/>
      <c r="J39" s="14"/>
      <c r="K39" s="14"/>
    </row>
    <row r="40" spans="1:37" ht="16.05" customHeight="1" x14ac:dyDescent="0.15">
      <c r="B40" s="14" t="s">
        <v>310</v>
      </c>
      <c r="C40" s="14"/>
      <c r="D40" s="14"/>
      <c r="E40" s="14"/>
      <c r="F40" s="14"/>
      <c r="G40" s="14"/>
      <c r="H40" s="14"/>
      <c r="I40" s="14"/>
      <c r="J40" s="14"/>
      <c r="K40" s="14"/>
      <c r="AG40" s="15"/>
      <c r="AH40" s="15"/>
    </row>
    <row r="41" spans="1:37" s="6" customFormat="1" ht="9.9" customHeight="1" x14ac:dyDescent="0.15">
      <c r="B41" s="14"/>
      <c r="C41" s="14"/>
      <c r="D41" s="14"/>
      <c r="E41" s="14"/>
      <c r="F41" s="14"/>
      <c r="G41" s="14"/>
      <c r="H41" s="14"/>
      <c r="I41" s="14"/>
      <c r="J41" s="14"/>
      <c r="K41" s="14"/>
    </row>
    <row r="42" spans="1:37" s="3" customFormat="1" ht="7.95" customHeight="1" x14ac:dyDescent="0.15">
      <c r="A42" s="2"/>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2"/>
    </row>
    <row r="43" spans="1:37" s="3" customFormat="1" ht="7.95" customHeight="1" x14ac:dyDescent="0.15">
      <c r="A43" s="2"/>
      <c r="B43" s="39" t="s">
        <v>79</v>
      </c>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2"/>
    </row>
    <row r="44" spans="1:37" s="3" customFormat="1" ht="12" customHeight="1" x14ac:dyDescent="0.15">
      <c r="A44" s="2"/>
      <c r="B44" s="6"/>
      <c r="C44" s="6"/>
      <c r="D44" s="6"/>
      <c r="E44" s="6"/>
      <c r="F44" s="6"/>
      <c r="G44" s="6"/>
      <c r="H44" s="6"/>
      <c r="I44" s="6"/>
      <c r="J44" s="6"/>
      <c r="K44" s="6"/>
      <c r="L44" s="6"/>
      <c r="M44" s="6"/>
      <c r="N44" s="6"/>
      <c r="O44" s="487" t="s">
        <v>259</v>
      </c>
      <c r="P44" s="488"/>
      <c r="Q44" s="6"/>
      <c r="R44" s="487" t="s">
        <v>97</v>
      </c>
      <c r="S44" s="488"/>
      <c r="T44" s="487" t="s">
        <v>96</v>
      </c>
      <c r="U44" s="488"/>
      <c r="V44" s="487" t="s">
        <v>98</v>
      </c>
      <c r="W44" s="488"/>
      <c r="X44" s="487" t="s">
        <v>99</v>
      </c>
      <c r="Y44" s="488"/>
      <c r="Z44" s="487" t="s">
        <v>100</v>
      </c>
      <c r="AA44" s="488"/>
      <c r="AB44" s="6"/>
      <c r="AC44" s="411" t="s">
        <v>80</v>
      </c>
      <c r="AD44" s="412"/>
      <c r="AE44" s="412"/>
      <c r="AF44" s="412"/>
      <c r="AG44" s="412"/>
      <c r="AH44" s="413"/>
      <c r="AI44" s="2"/>
    </row>
    <row r="45" spans="1:37" s="3" customFormat="1" ht="20.100000000000001" customHeight="1" x14ac:dyDescent="0.15">
      <c r="A45" s="2"/>
      <c r="B45" s="6"/>
      <c r="C45" s="6"/>
      <c r="D45" s="6"/>
      <c r="E45" s="6"/>
      <c r="F45" s="6"/>
      <c r="G45" s="6"/>
      <c r="H45" s="6"/>
      <c r="I45" s="6"/>
      <c r="J45" s="6"/>
      <c r="K45" s="6"/>
      <c r="L45" s="6"/>
      <c r="M45" s="6"/>
      <c r="N45" s="6"/>
      <c r="O45" s="510" t="s">
        <v>305</v>
      </c>
      <c r="P45" s="511"/>
      <c r="Q45" s="6"/>
      <c r="R45" s="442"/>
      <c r="S45" s="444"/>
      <c r="T45" s="442"/>
      <c r="U45" s="444"/>
      <c r="V45" s="442"/>
      <c r="W45" s="444"/>
      <c r="X45" s="442"/>
      <c r="Y45" s="444"/>
      <c r="Z45" s="442"/>
      <c r="AA45" s="444"/>
      <c r="AB45" s="6"/>
      <c r="AC45" s="442"/>
      <c r="AD45" s="443"/>
      <c r="AE45" s="443"/>
      <c r="AF45" s="443"/>
      <c r="AG45" s="443"/>
      <c r="AH45" s="444"/>
      <c r="AI45" s="2"/>
    </row>
    <row r="46" spans="1:37" s="6" customFormat="1" ht="15" customHeight="1" x14ac:dyDescent="0.15">
      <c r="B46" s="30"/>
    </row>
    <row r="48" spans="1:37" ht="38.25" customHeight="1" x14ac:dyDescent="0.15">
      <c r="B48" s="641" t="str">
        <f>IF(F37&gt;0,"ご入力ありがとうございます。
口座情報、退職者住所の記入＋公印・本人印を押印して、共済会宛にご郵送ください","")</f>
        <v/>
      </c>
      <c r="C48" s="641"/>
      <c r="D48" s="641"/>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641"/>
      <c r="AC48" s="641"/>
      <c r="AD48" s="641"/>
      <c r="AE48" s="641"/>
      <c r="AF48" s="641"/>
      <c r="AG48" s="641"/>
      <c r="AH48" s="641"/>
    </row>
  </sheetData>
  <mergeCells count="107">
    <mergeCell ref="AC45:AH45"/>
    <mergeCell ref="B48:AH48"/>
    <mergeCell ref="AJ16:AK18"/>
    <mergeCell ref="O45:P45"/>
    <mergeCell ref="R45:S45"/>
    <mergeCell ref="T45:U45"/>
    <mergeCell ref="V45:W45"/>
    <mergeCell ref="X45:Y45"/>
    <mergeCell ref="Z45:AA45"/>
    <mergeCell ref="AJ37:AK37"/>
    <mergeCell ref="O44:P44"/>
    <mergeCell ref="R44:S44"/>
    <mergeCell ref="T44:U44"/>
    <mergeCell ref="V44:W44"/>
    <mergeCell ref="X44:Y44"/>
    <mergeCell ref="Z44:AA44"/>
    <mergeCell ref="AC44:AH44"/>
    <mergeCell ref="B33:F34"/>
    <mergeCell ref="H33:AH33"/>
    <mergeCell ref="G34:AH34"/>
    <mergeCell ref="B36:E37"/>
    <mergeCell ref="F36:P36"/>
    <mergeCell ref="Q36:Y36"/>
    <mergeCell ref="Z36:AH36"/>
    <mergeCell ref="F37:P37"/>
    <mergeCell ref="Q37:Y37"/>
    <mergeCell ref="Z37:AH37"/>
    <mergeCell ref="G29:I30"/>
    <mergeCell ref="J29:L30"/>
    <mergeCell ref="M29:S30"/>
    <mergeCell ref="T29:AH29"/>
    <mergeCell ref="T30:AH30"/>
    <mergeCell ref="J31:L31"/>
    <mergeCell ref="T31:AH31"/>
    <mergeCell ref="U25:Z26"/>
    <mergeCell ref="D26:P26"/>
    <mergeCell ref="AJ26:AK26"/>
    <mergeCell ref="B28:B31"/>
    <mergeCell ref="C28:L28"/>
    <mergeCell ref="M28:S28"/>
    <mergeCell ref="T28:AB28"/>
    <mergeCell ref="AC28:AH28"/>
    <mergeCell ref="AJ28:AK34"/>
    <mergeCell ref="C29:F30"/>
    <mergeCell ref="Y20:Y21"/>
    <mergeCell ref="AA20:AH20"/>
    <mergeCell ref="AA21:AH21"/>
    <mergeCell ref="AJ21:AK21"/>
    <mergeCell ref="B24:B26"/>
    <mergeCell ref="C24:P24"/>
    <mergeCell ref="Q24:T24"/>
    <mergeCell ref="U24:Z24"/>
    <mergeCell ref="D25:P25"/>
    <mergeCell ref="Q25:T26"/>
    <mergeCell ref="M20:M21"/>
    <mergeCell ref="N20:R21"/>
    <mergeCell ref="S20:S21"/>
    <mergeCell ref="T20:U21"/>
    <mergeCell ref="V20:V21"/>
    <mergeCell ref="W20:X21"/>
    <mergeCell ref="X18:Y18"/>
    <mergeCell ref="AA18:AB18"/>
    <mergeCell ref="B19:M19"/>
    <mergeCell ref="N19:Y19"/>
    <mergeCell ref="Z19:AH19"/>
    <mergeCell ref="B20:F21"/>
    <mergeCell ref="G20:G21"/>
    <mergeCell ref="H20:I21"/>
    <mergeCell ref="J20:J21"/>
    <mergeCell ref="K20:L21"/>
    <mergeCell ref="J16:J18"/>
    <mergeCell ref="K16:K18"/>
    <mergeCell ref="L16:N18"/>
    <mergeCell ref="P16:AD16"/>
    <mergeCell ref="AE16:AH16"/>
    <mergeCell ref="O17:O18"/>
    <mergeCell ref="P17:AD17"/>
    <mergeCell ref="AE17:AH18"/>
    <mergeCell ref="P18:R18"/>
    <mergeCell ref="S18:V18"/>
    <mergeCell ref="B16:D18"/>
    <mergeCell ref="E16:E18"/>
    <mergeCell ref="F16:F18"/>
    <mergeCell ref="G16:G18"/>
    <mergeCell ref="H16:H18"/>
    <mergeCell ref="I16:I18"/>
    <mergeCell ref="L12:AB12"/>
    <mergeCell ref="AC12:AH14"/>
    <mergeCell ref="L13:AB13"/>
    <mergeCell ref="B14:D14"/>
    <mergeCell ref="G14:K14"/>
    <mergeCell ref="L14:AB14"/>
    <mergeCell ref="B12:D13"/>
    <mergeCell ref="E12:E13"/>
    <mergeCell ref="F12:F13"/>
    <mergeCell ref="G12:G13"/>
    <mergeCell ref="H12:H13"/>
    <mergeCell ref="I12:K13"/>
    <mergeCell ref="B2:AH2"/>
    <mergeCell ref="AJ2:AJ6"/>
    <mergeCell ref="AB4:AC4"/>
    <mergeCell ref="AC7:AH7"/>
    <mergeCell ref="AC8:AH8"/>
    <mergeCell ref="B9:E10"/>
    <mergeCell ref="F9:O10"/>
    <mergeCell ref="P9:AA10"/>
    <mergeCell ref="AJ10:AK10"/>
  </mergeCells>
  <phoneticPr fontId="3"/>
  <conditionalFormatting sqref="F37:AH37">
    <cfRule type="cellIs" dxfId="0" priority="1" operator="equal">
      <formula>0</formula>
    </cfRule>
  </conditionalFormatting>
  <dataValidations count="1">
    <dataValidation type="whole" allowBlank="1" showInputMessage="1" showErrorMessage="1" sqref="AJ2:AJ6" xr:uid="{0D6B9D62-6F21-4908-8C03-E3A4CBC95136}">
      <formula1>1</formula1>
      <formula2>20</formula2>
    </dataValidation>
  </dataValidations>
  <printOptions horizontalCentered="1"/>
  <pageMargins left="0.59055118110236227" right="0.59055118110236227" top="0.78740157480314965" bottom="0" header="0.31496062992125984" footer="0.31496062992125984"/>
  <pageSetup paperSize="9" scale="99" orientation="portrait" r:id="rId1"/>
  <drawing r:id="rId2"/>
  <legacyDrawing r:id="rId3"/>
  <controls>
    <mc:AlternateContent xmlns:mc="http://schemas.openxmlformats.org/markup-compatibility/2006">
      <mc:Choice Requires="x14">
        <control shapeId="194571" r:id="rId4" name="CheckBox1">
          <controlPr defaultSize="0" autoLine="0" r:id="rId5">
            <anchor moveWithCells="1">
              <from>
                <xdr:col>32</xdr:col>
                <xdr:colOff>38100</xdr:colOff>
                <xdr:row>39</xdr:row>
                <xdr:rowOff>68580</xdr:rowOff>
              </from>
              <to>
                <xdr:col>33</xdr:col>
                <xdr:colOff>0</xdr:colOff>
                <xdr:row>40</xdr:row>
                <xdr:rowOff>15240</xdr:rowOff>
              </to>
            </anchor>
          </controlPr>
        </control>
      </mc:Choice>
      <mc:Fallback>
        <control shapeId="194571" r:id="rId4" name="CheckBox1"/>
      </mc:Fallback>
    </mc:AlternateContent>
    <mc:AlternateContent xmlns:mc="http://schemas.openxmlformats.org/markup-compatibility/2006">
      <mc:Choice Requires="x14">
        <control shapeId="194570" r:id="rId6" name="CheckBox12">
          <controlPr defaultSize="0" autoLine="0" r:id="rId5">
            <anchor moveWithCells="1">
              <from>
                <xdr:col>9</xdr:col>
                <xdr:colOff>68580</xdr:colOff>
                <xdr:row>30</xdr:row>
                <xdr:rowOff>274320</xdr:rowOff>
              </from>
              <to>
                <xdr:col>10</xdr:col>
                <xdr:colOff>30480</xdr:colOff>
                <xdr:row>30</xdr:row>
                <xdr:rowOff>419100</xdr:rowOff>
              </to>
            </anchor>
          </controlPr>
        </control>
      </mc:Choice>
      <mc:Fallback>
        <control shapeId="194570" r:id="rId6" name="CheckBox12"/>
      </mc:Fallback>
    </mc:AlternateContent>
    <mc:AlternateContent xmlns:mc="http://schemas.openxmlformats.org/markup-compatibility/2006">
      <mc:Choice Requires="x14">
        <control shapeId="194569" r:id="rId7" name="CheckBox11">
          <controlPr defaultSize="0" autoLine="0" r:id="rId5">
            <anchor moveWithCells="1">
              <from>
                <xdr:col>9</xdr:col>
                <xdr:colOff>68580</xdr:colOff>
                <xdr:row>30</xdr:row>
                <xdr:rowOff>121920</xdr:rowOff>
              </from>
              <to>
                <xdr:col>10</xdr:col>
                <xdr:colOff>30480</xdr:colOff>
                <xdr:row>30</xdr:row>
                <xdr:rowOff>266700</xdr:rowOff>
              </to>
            </anchor>
          </controlPr>
        </control>
      </mc:Choice>
      <mc:Fallback>
        <control shapeId="194569" r:id="rId7" name="CheckBox11"/>
      </mc:Fallback>
    </mc:AlternateContent>
    <mc:AlternateContent xmlns:mc="http://schemas.openxmlformats.org/markup-compatibility/2006">
      <mc:Choice Requires="x14">
        <control shapeId="194568" r:id="rId8" name="CheckBox10">
          <controlPr defaultSize="0" autoLine="0" r:id="rId5">
            <anchor moveWithCells="1">
              <from>
                <xdr:col>31</xdr:col>
                <xdr:colOff>22860</xdr:colOff>
                <xdr:row>27</xdr:row>
                <xdr:rowOff>297180</xdr:rowOff>
              </from>
              <to>
                <xdr:col>31</xdr:col>
                <xdr:colOff>167640</xdr:colOff>
                <xdr:row>27</xdr:row>
                <xdr:rowOff>441960</xdr:rowOff>
              </to>
            </anchor>
          </controlPr>
        </control>
      </mc:Choice>
      <mc:Fallback>
        <control shapeId="194568" r:id="rId8" name="CheckBox10"/>
      </mc:Fallback>
    </mc:AlternateContent>
    <mc:AlternateContent xmlns:mc="http://schemas.openxmlformats.org/markup-compatibility/2006">
      <mc:Choice Requires="x14">
        <control shapeId="194567" r:id="rId9" name="CheckBox9">
          <controlPr defaultSize="0" autoLine="0" r:id="rId10">
            <anchor moveWithCells="1">
              <from>
                <xdr:col>28</xdr:col>
                <xdr:colOff>68580</xdr:colOff>
                <xdr:row>27</xdr:row>
                <xdr:rowOff>304800</xdr:rowOff>
              </from>
              <to>
                <xdr:col>29</xdr:col>
                <xdr:colOff>15240</xdr:colOff>
                <xdr:row>27</xdr:row>
                <xdr:rowOff>449580</xdr:rowOff>
              </to>
            </anchor>
          </controlPr>
        </control>
      </mc:Choice>
      <mc:Fallback>
        <control shapeId="194567" r:id="rId9" name="CheckBox9"/>
      </mc:Fallback>
    </mc:AlternateContent>
    <mc:AlternateContent xmlns:mc="http://schemas.openxmlformats.org/markup-compatibility/2006">
      <mc:Choice Requires="x14">
        <control shapeId="194566" r:id="rId11" name="CheckBox8">
          <controlPr defaultSize="0" autoLine="0" r:id="rId5">
            <anchor moveWithCells="1">
              <from>
                <xdr:col>31</xdr:col>
                <xdr:colOff>22860</xdr:colOff>
                <xdr:row>27</xdr:row>
                <xdr:rowOff>160020</xdr:rowOff>
              </from>
              <to>
                <xdr:col>31</xdr:col>
                <xdr:colOff>167640</xdr:colOff>
                <xdr:row>27</xdr:row>
                <xdr:rowOff>304800</xdr:rowOff>
              </to>
            </anchor>
          </controlPr>
        </control>
      </mc:Choice>
      <mc:Fallback>
        <control shapeId="194566" r:id="rId11" name="CheckBox8"/>
      </mc:Fallback>
    </mc:AlternateContent>
    <mc:AlternateContent xmlns:mc="http://schemas.openxmlformats.org/markup-compatibility/2006">
      <mc:Choice Requires="x14">
        <control shapeId="194565" r:id="rId12" name="CheckBox7">
          <controlPr defaultSize="0" autoLine="0" r:id="rId13">
            <anchor moveWithCells="1">
              <from>
                <xdr:col>28</xdr:col>
                <xdr:colOff>68580</xdr:colOff>
                <xdr:row>27</xdr:row>
                <xdr:rowOff>160020</xdr:rowOff>
              </from>
              <to>
                <xdr:col>29</xdr:col>
                <xdr:colOff>15240</xdr:colOff>
                <xdr:row>27</xdr:row>
                <xdr:rowOff>297180</xdr:rowOff>
              </to>
            </anchor>
          </controlPr>
        </control>
      </mc:Choice>
      <mc:Fallback>
        <control shapeId="194565" r:id="rId12" name="CheckBox7"/>
      </mc:Fallback>
    </mc:AlternateContent>
    <mc:AlternateContent xmlns:mc="http://schemas.openxmlformats.org/markup-compatibility/2006">
      <mc:Choice Requires="x14">
        <control shapeId="194564" r:id="rId14" name="CheckBox6">
          <controlPr defaultSize="0" autoLine="0" r:id="rId5">
            <anchor moveWithCells="1">
              <from>
                <xdr:col>15</xdr:col>
                <xdr:colOff>144780</xdr:colOff>
                <xdr:row>27</xdr:row>
                <xdr:rowOff>297180</xdr:rowOff>
              </from>
              <to>
                <xdr:col>16</xdr:col>
                <xdr:colOff>106680</xdr:colOff>
                <xdr:row>27</xdr:row>
                <xdr:rowOff>441960</xdr:rowOff>
              </to>
            </anchor>
          </controlPr>
        </control>
      </mc:Choice>
      <mc:Fallback>
        <control shapeId="194564" r:id="rId14" name="CheckBox6"/>
      </mc:Fallback>
    </mc:AlternateContent>
    <mc:AlternateContent xmlns:mc="http://schemas.openxmlformats.org/markup-compatibility/2006">
      <mc:Choice Requires="x14">
        <control shapeId="194563" r:id="rId15" name="CheckBox5">
          <controlPr defaultSize="0" autoLine="0" r:id="rId10">
            <anchor moveWithCells="1">
              <from>
                <xdr:col>12</xdr:col>
                <xdr:colOff>53340</xdr:colOff>
                <xdr:row>27</xdr:row>
                <xdr:rowOff>304800</xdr:rowOff>
              </from>
              <to>
                <xdr:col>13</xdr:col>
                <xdr:colOff>0</xdr:colOff>
                <xdr:row>27</xdr:row>
                <xdr:rowOff>449580</xdr:rowOff>
              </to>
            </anchor>
          </controlPr>
        </control>
      </mc:Choice>
      <mc:Fallback>
        <control shapeId="194563" r:id="rId15" name="CheckBox5"/>
      </mc:Fallback>
    </mc:AlternateContent>
    <mc:AlternateContent xmlns:mc="http://schemas.openxmlformats.org/markup-compatibility/2006">
      <mc:Choice Requires="x14">
        <control shapeId="194562" r:id="rId16" name="CheckBox4">
          <controlPr defaultSize="0" autoLine="0" r:id="rId5">
            <anchor moveWithCells="1">
              <from>
                <xdr:col>15</xdr:col>
                <xdr:colOff>144780</xdr:colOff>
                <xdr:row>27</xdr:row>
                <xdr:rowOff>167640</xdr:rowOff>
              </from>
              <to>
                <xdr:col>16</xdr:col>
                <xdr:colOff>106680</xdr:colOff>
                <xdr:row>27</xdr:row>
                <xdr:rowOff>312420</xdr:rowOff>
              </to>
            </anchor>
          </controlPr>
        </control>
      </mc:Choice>
      <mc:Fallback>
        <control shapeId="194562" r:id="rId16" name="CheckBox4"/>
      </mc:Fallback>
    </mc:AlternateContent>
    <mc:AlternateContent xmlns:mc="http://schemas.openxmlformats.org/markup-compatibility/2006">
      <mc:Choice Requires="x14">
        <control shapeId="194561" r:id="rId17" name="CheckBox3">
          <controlPr defaultSize="0" autoLine="0" r:id="rId10">
            <anchor moveWithCells="1">
              <from>
                <xdr:col>12</xdr:col>
                <xdr:colOff>53340</xdr:colOff>
                <xdr:row>27</xdr:row>
                <xdr:rowOff>152400</xdr:rowOff>
              </from>
              <to>
                <xdr:col>13</xdr:col>
                <xdr:colOff>0</xdr:colOff>
                <xdr:row>27</xdr:row>
                <xdr:rowOff>297180</xdr:rowOff>
              </to>
            </anchor>
          </controlPr>
        </control>
      </mc:Choice>
      <mc:Fallback>
        <control shapeId="194561" r:id="rId17" name="CheckBox3"/>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はじめに・使い方</vt:lpstr>
      <vt:lpstr>基礎情報</vt:lpstr>
      <vt:lpstr>加入-入力フォーム</vt:lpstr>
      <vt:lpstr>第9号1・2-加入届・同意届</vt:lpstr>
      <vt:lpstr>退職-入力フォーム</vt:lpstr>
      <vt:lpstr>第13号-退職届</vt:lpstr>
      <vt:lpstr>A-様式第1号-年金・一時金請求書</vt:lpstr>
      <vt:lpstr>B-【口座・住所手書き用】</vt:lpstr>
      <vt:lpstr>C-【氏名・口座・住所手書き用】 </vt:lpstr>
      <vt:lpstr>'A-様式第1号-年金・一時金請求書'!Print_Area</vt:lpstr>
      <vt:lpstr>'B-【口座・住所手書き用】'!Print_Area</vt:lpstr>
      <vt:lpstr>'C-【氏名・口座・住所手書き用】 '!Print_Area</vt:lpstr>
      <vt:lpstr>はじめに・使い方!Print_Area</vt:lpstr>
      <vt:lpstr>'第13号-退職届'!Print_Area</vt:lpstr>
      <vt:lpstr>'第9号1・2-加入届・同意届'!Print_Area</vt:lpstr>
      <vt:lpstr>加入届</vt:lpstr>
      <vt:lpstr>請求書A</vt:lpstr>
      <vt:lpstr>'C-【氏名・口座・住所手書き用】 '!請求書B</vt:lpstr>
      <vt:lpstr>請求書B</vt:lpstr>
      <vt:lpstr>退職届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北海道民間社会福祉事業職員共済会</dc:creator>
  <cp:lastPrinted>2022-07-11T04:04:57Z</cp:lastPrinted>
  <dcterms:created xsi:type="dcterms:W3CDTF">2021-02-22T05:15:27Z</dcterms:created>
  <dcterms:modified xsi:type="dcterms:W3CDTF">2022-07-11T04:05:05Z</dcterms:modified>
</cp:coreProperties>
</file>